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01.04.2024" sheetId="1" r:id="rId1"/>
    <sheet name="2021-2022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<sst xmlns="http://schemas.openxmlformats.org/spreadsheetml/2006/main" count="130" uniqueCount="85">
  <si>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</si>
  <si>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</si>
  <si>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</si>
  <si>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</si>
  <si>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</si>
  <si>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</si>
  <si>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</si>
  <si>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</si>
  <si>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</si>
  <si>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</si>
  <si>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</si>
  <si>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</si>
  <si>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</si>
  <si>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</si>
  <si>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</si>
  <si>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</si>
  <si>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</si>
  <si>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</si>
  <si>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</si>
  <si>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</si>
  <si>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</si>
  <si>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</si>
  <si>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</si>
  <si>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</si>
  <si>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</si>
  <si>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</si>
  <si>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</si>
  <si>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</si>
  <si>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</si>
  <si>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</si>
  <si>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</si>
  <si>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</si>
  <si>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</si>
  <si>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</si>
  <si>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</si>
  <si>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</si>
  <si>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</si>
  <si>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</si>
  <si>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2.4.</t>
  </si>
  <si>
    <t>Уточненные показатели</t>
  </si>
  <si>
    <t xml:space="preserve">Фактически исполнено </t>
  </si>
  <si>
    <t>3.1.</t>
  </si>
  <si>
    <t>Содержание автомобильных дорог общего пользования и искусственных сооружений на них г. Александровска, п. Луньевка, п.Лытвенский</t>
  </si>
  <si>
    <t>к постановлению</t>
  </si>
  <si>
    <t>администрации округа</t>
  </si>
  <si>
    <t>Приложение 5</t>
  </si>
  <si>
    <t>рублей</t>
  </si>
  <si>
    <t>Выполнение работ по содержанию автомобильных дорог общего пользования местного значения между населенными пунктами Александровского муниципального округа.</t>
  </si>
  <si>
    <t>Выполнение работ по содержанию автомобильных дорог общего пользования местного значения в границах отдельных населенных пунктов Александровского муниципального округа (р.п. Яйва, дер. Клестово,  п. Скопкортная,  п. Люзень,  с. Подслудное, д.Замельничная, д. Нижняя, д. Средняя и п. Камень) и дорожных сооружений на них</t>
  </si>
  <si>
    <t>1.5.</t>
  </si>
  <si>
    <t>Устройство водоотводных сооружений по ул. Чапаева</t>
  </si>
  <si>
    <t>1.6.</t>
  </si>
  <si>
    <t xml:space="preserve">Обустройство пешеходных переходов возле образовательных учреждений </t>
  </si>
  <si>
    <t>1.7.</t>
  </si>
  <si>
    <t>Устройство водоотводных сооружений по ул. Чапаева в г. Александровске</t>
  </si>
  <si>
    <t>1.8.</t>
  </si>
  <si>
    <t>Обследование дороги до п. Люзень</t>
  </si>
  <si>
    <t>1.9.</t>
  </si>
  <si>
    <t>Установка дорожных знаков на аварийных мостах на территории АМО</t>
  </si>
  <si>
    <t>1.10.</t>
  </si>
  <si>
    <t>1.11.</t>
  </si>
  <si>
    <t>Устройство искусственных неровностей возле образовательных учреждений на территории АМО (ул. Ленина, МБОУ "СОШ № 6", г. Александровск; ул. Заводская, МБУ ДО "ДШИ", р.п. Яйва)</t>
  </si>
  <si>
    <t>1.12.</t>
  </si>
  <si>
    <t>Разработка локальных сметных расчетов по ремонту мостовых сооружений на территории АМО (ремонт моста через р. Чаньва на автодороге "Яйва - Чикман")</t>
  </si>
  <si>
    <t>1.13.</t>
  </si>
  <si>
    <t>Разработка локальных сметных расчетов по ремонту мостовых сооружений на территории АМО (ремонт путепровода на автодороге "Кунгур - Соликамск - Чаньвинский Карьер")</t>
  </si>
  <si>
    <t>Ремонт автомобильной дороги по ул. Садовая от ул. Кирова до д. № 45 в г. Александровске</t>
  </si>
  <si>
    <t>Ремонт автомобильной дороги по ул. 10 Пятилетки от д. № 12 ул. Олимпийская до д. № 11 ул. Ворошилова в г. Александровске</t>
  </si>
  <si>
    <t xml:space="preserve">Ремонт автомобильной дороги по  ул. Матросова (участок от ул. Школьная до ул. Пролетарская) в р.п. Яйва
</t>
  </si>
  <si>
    <t>Ремонт автомобильной дороги по ул. Демьяна Бедного (участок от ул. Школьная до ул. Озерная) в р.п. Яйва</t>
  </si>
  <si>
    <t>Ремонт автомобильной дороги по ул. Уральская (участок от ул. Народная до ул. Яйвинская) в р.п. Яйва</t>
  </si>
  <si>
    <t>2.6.</t>
  </si>
  <si>
    <t>Ремонт автомобильной дороги «Кунгур-Соликамск» - Усть-Игум км 024+500-км 027+700</t>
  </si>
  <si>
    <t>2.7.</t>
  </si>
  <si>
    <t>Ремонт участка автомобильной дороги Яйва - п. Скопкортная - п. Чикман км 009+300-км 009+800</t>
  </si>
  <si>
    <t>2.8.</t>
  </si>
  <si>
    <t>Ремонт участка автомобильной дороги Яйва - п. Скопкортная - п. Чикман км 006+400-км 006+800</t>
  </si>
  <si>
    <t>Капитальный ремонт мостовых сооружений на территории АМО</t>
  </si>
  <si>
    <t>Разработка проектно-сметной документации на капитальный ремонт мостовых сооружений на территории АМО</t>
  </si>
  <si>
    <t>Кассовый план за 1 квартал 2024 года</t>
  </si>
  <si>
    <t>Процент исполнения к кассовому плану за 1 квартал 2024 года</t>
  </si>
  <si>
    <t>Отклонение показателя исполнения от планового показателя за 1 квартал 2024 года</t>
  </si>
  <si>
    <t>Сопровождение процедуры изменения категории объектов транспортной инфраструктуры в реестре категорируемых объектов Федерального дорожного агентства (мост через р. Чаньва а/д Яйва - Чикман по ул. Войкова)</t>
  </si>
  <si>
    <t xml:space="preserve"> Отчет об использовании бюджетных ассигнований муниципального дорожного фонда Александровского муниципального округа Пермского края за 1 квартал 2024 года </t>
  </si>
  <si>
    <t>от 14.05.2024 № 665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</si>
</sst>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8" fillId="0" borderId="0" xfId="0" applyFont="1" applyAlignment="1">
      <alignment horizontal="right"/>
    </xf>
    <xf numFmtId="4" fontId="1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6" fillId="0" borderId="0" xfId="52" applyNumberFormat="1" applyFont="1" applyAlignment="1">
      <alignment horizontal="right"/>
      <protection/>
    </xf>
    <xf numFmtId="4" fontId="1" fillId="0" borderId="0" xfId="52" applyNumberFormat="1" applyFont="1" applyAlignment="1">
      <alignment horizontal="right"/>
      <protection/>
    </xf>
    <xf numFmtId="4" fontId="6" fillId="0" borderId="0" xfId="52" applyNumberFormat="1" applyFont="1" applyAlignment="1">
      <alignment horizontal="left"/>
      <protection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24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4" fontId="14" fillId="24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9" fontId="13" fillId="24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53" applyFont="1">
      <alignment/>
      <protection/>
    </xf>
    <xf numFmtId="22" fontId="15" fillId="0" borderId="0" xfId="53" applyNumberFormat="1" applyFont="1" applyFill="1" applyAlignment="1">
      <alignment horizontal="left"/>
      <protection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4" fontId="32" fillId="0" borderId="10" xfId="0" applyNumberFormat="1" applyFont="1" applyBorder="1" applyAlignment="1">
      <alignment horizontal="right" vertical="center"/>
    </xf>
    <xf numFmtId="4" fontId="32" fillId="0" borderId="0" xfId="0" applyNumberFormat="1" applyFont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4" fontId="32" fillId="24" borderId="10" xfId="0" applyNumberFormat="1" applyFont="1" applyFill="1" applyBorder="1" applyAlignment="1">
      <alignment horizontal="right" vertical="center"/>
    </xf>
    <xf numFmtId="4" fontId="13" fillId="24" borderId="10" xfId="0" applyNumberFormat="1" applyFont="1" applyFill="1" applyBorder="1" applyAlignment="1" applyProtection="1">
      <alignment horizontal="right" vertical="center" wrapText="1"/>
      <protection/>
    </xf>
    <xf numFmtId="4" fontId="14" fillId="24" borderId="12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60" zoomScaleNormal="60" zoomScalePageLayoutView="0" workbookViewId="0" topLeftCell="A1">
      <pane xSplit="2" ySplit="10" topLeftCell="J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4" sqref="P4"/>
    </sheetView>
  </sheetViews>
  <sheetFormatPr defaultColWidth="9.140625" defaultRowHeight="15"/>
  <cols>
    <col min="1" max="1" width="8.28125" style="0" customWidth="1"/>
    <col min="2" max="2" width="56.8515625" style="0" customWidth="1"/>
    <col min="3" max="3" width="26.7109375" style="21" customWidth="1"/>
    <col min="4" max="4" width="25.00390625" style="21" customWidth="1"/>
    <col min="5" max="5" width="23.421875" style="21" customWidth="1"/>
    <col min="6" max="6" width="25.28125" style="21" customWidth="1"/>
    <col min="7" max="7" width="23.7109375" style="21" customWidth="1"/>
    <col min="8" max="8" width="24.8515625" style="21" customWidth="1"/>
    <col min="9" max="9" width="27.7109375" style="21" customWidth="1"/>
    <col min="10" max="10" width="25.7109375" style="21" customWidth="1"/>
    <col min="11" max="11" width="25.57421875" style="21" customWidth="1"/>
    <col min="12" max="12" width="23.7109375" style="21" customWidth="1"/>
    <col min="13" max="13" width="21.7109375" style="21" customWidth="1"/>
    <col min="14" max="14" width="21.421875" style="21" customWidth="1"/>
    <col min="15" max="15" width="24.8515625" style="21" customWidth="1"/>
    <col min="16" max="16" width="22.140625" style="21" customWidth="1"/>
    <col min="17" max="17" width="21.421875" style="21" customWidth="1"/>
  </cols>
  <sheetData>
    <row r="1" spans="4:17" ht="21" customHeight="1">
      <c r="D1" s="24"/>
      <c r="E1" s="25"/>
      <c r="G1" s="24"/>
      <c r="H1" s="25"/>
      <c r="J1" s="24"/>
      <c r="K1" s="25"/>
      <c r="M1" s="24"/>
      <c r="N1" s="25"/>
      <c r="P1" s="44" t="s">
        <v>45</v>
      </c>
      <c r="Q1" s="44"/>
    </row>
    <row r="2" spans="4:17" ht="27.75" customHeight="1">
      <c r="D2" s="26"/>
      <c r="E2" s="27"/>
      <c r="G2" s="26"/>
      <c r="H2" s="27"/>
      <c r="J2" s="26"/>
      <c r="K2" s="27"/>
      <c r="M2" s="26"/>
      <c r="N2" s="27"/>
      <c r="P2" s="45" t="s">
        <v>43</v>
      </c>
      <c r="Q2" s="45"/>
    </row>
    <row r="3" spans="5:17" ht="26.25" customHeight="1">
      <c r="E3" s="29"/>
      <c r="H3" s="29"/>
      <c r="K3" s="29"/>
      <c r="N3" s="29"/>
      <c r="P3" s="45" t="s">
        <v>44</v>
      </c>
      <c r="Q3" s="45"/>
    </row>
    <row r="4" spans="4:17" ht="21.75" customHeight="1">
      <c r="D4" s="24"/>
      <c r="E4" s="25"/>
      <c r="G4" s="24"/>
      <c r="H4" s="25"/>
      <c r="J4" s="24"/>
      <c r="K4" s="25"/>
      <c r="M4" s="24"/>
      <c r="N4" s="25"/>
      <c r="P4" t="s">
        <v>84</v>
      </c>
      <c r="Q4"/>
    </row>
    <row r="5" spans="4:17" ht="33.75" customHeight="1">
      <c r="D5" s="26"/>
      <c r="E5" s="27"/>
      <c r="G5" s="26"/>
      <c r="H5" s="27"/>
      <c r="J5" s="26"/>
      <c r="K5" s="27"/>
      <c r="M5" s="26"/>
      <c r="N5" s="27"/>
      <c r="P5" s="30"/>
      <c r="Q5" s="23"/>
    </row>
    <row r="6" spans="1:17" ht="29.25" customHeight="1">
      <c r="A6" s="63" t="s">
        <v>83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ht="15">
      <c r="Q7" s="21" t="s">
        <v>46</v>
      </c>
    </row>
    <row r="8" spans="1:17" ht="15.75" customHeight="1">
      <c r="A8" s="65" t="s">
        <v>0</v>
      </c>
      <c r="B8" s="66" t="s">
        <v>4</v>
      </c>
      <c r="C8" s="64" t="s">
        <v>39</v>
      </c>
      <c r="D8" s="62" t="s">
        <v>16</v>
      </c>
      <c r="E8" s="62" t="s">
        <v>2</v>
      </c>
      <c r="F8" s="64" t="s">
        <v>79</v>
      </c>
      <c r="G8" s="62" t="s">
        <v>16</v>
      </c>
      <c r="H8" s="62" t="s">
        <v>2</v>
      </c>
      <c r="I8" s="64" t="s">
        <v>40</v>
      </c>
      <c r="J8" s="62" t="s">
        <v>16</v>
      </c>
      <c r="K8" s="62" t="s">
        <v>2</v>
      </c>
      <c r="L8" s="64" t="s">
        <v>80</v>
      </c>
      <c r="M8" s="62" t="s">
        <v>16</v>
      </c>
      <c r="N8" s="62" t="s">
        <v>2</v>
      </c>
      <c r="O8" s="64" t="s">
        <v>81</v>
      </c>
      <c r="P8" s="62" t="s">
        <v>16</v>
      </c>
      <c r="Q8" s="62" t="s">
        <v>2</v>
      </c>
    </row>
    <row r="9" spans="1:17" ht="114" customHeight="1">
      <c r="A9" s="65"/>
      <c r="B9" s="67"/>
      <c r="C9" s="64"/>
      <c r="D9" s="62"/>
      <c r="E9" s="62"/>
      <c r="F9" s="64"/>
      <c r="G9" s="62"/>
      <c r="H9" s="62"/>
      <c r="I9" s="64"/>
      <c r="J9" s="62"/>
      <c r="K9" s="62"/>
      <c r="L9" s="64"/>
      <c r="M9" s="62"/>
      <c r="N9" s="62"/>
      <c r="O9" s="64"/>
      <c r="P9" s="62"/>
      <c r="Q9" s="62"/>
    </row>
    <row r="10" spans="1:17" ht="1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</row>
    <row r="11" spans="1:17" ht="66" customHeight="1">
      <c r="A11" s="9" t="s">
        <v>6</v>
      </c>
      <c r="B11" s="46" t="s">
        <v>18</v>
      </c>
      <c r="C11" s="41">
        <f aca="true" t="shared" si="0" ref="C11:C22">D11+E11</f>
        <v>39646739.75999999</v>
      </c>
      <c r="D11" s="32">
        <f>SUM(D12:D24)</f>
        <v>39646739.75999999</v>
      </c>
      <c r="E11" s="32">
        <v>0</v>
      </c>
      <c r="F11" s="41">
        <f aca="true" t="shared" si="1" ref="F11:F37">G11+H11</f>
        <v>13321743.4</v>
      </c>
      <c r="G11" s="41">
        <f>G12+G13+G14+G15</f>
        <v>13321743.4</v>
      </c>
      <c r="H11" s="41">
        <f>H12+H13+H14</f>
        <v>0</v>
      </c>
      <c r="I11" s="41">
        <f>J11+K11</f>
        <v>13321743.4</v>
      </c>
      <c r="J11" s="41">
        <f>J12+J13+J14+J15</f>
        <v>13321743.4</v>
      </c>
      <c r="K11" s="41">
        <f aca="true" t="shared" si="2" ref="K11:P11">K12+K13+K14</f>
        <v>0</v>
      </c>
      <c r="L11" s="33">
        <f aca="true" t="shared" si="3" ref="L11:M15">I11/F11*100</f>
        <v>100</v>
      </c>
      <c r="M11" s="33">
        <f t="shared" si="3"/>
        <v>100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>Q13+Q14</f>
        <v>0</v>
      </c>
    </row>
    <row r="12" spans="1:17" ht="63">
      <c r="A12" s="5" t="s">
        <v>7</v>
      </c>
      <c r="B12" s="47" t="s">
        <v>47</v>
      </c>
      <c r="C12" s="41">
        <f t="shared" si="0"/>
        <v>16156673.34</v>
      </c>
      <c r="D12" s="55">
        <v>16156673.34</v>
      </c>
      <c r="E12" s="34">
        <v>0</v>
      </c>
      <c r="F12" s="41">
        <f t="shared" si="1"/>
        <v>6352029.12</v>
      </c>
      <c r="G12" s="42">
        <v>6352029.12</v>
      </c>
      <c r="H12" s="42">
        <v>0</v>
      </c>
      <c r="I12" s="41">
        <f>J12+K12</f>
        <v>6352029.12</v>
      </c>
      <c r="J12" s="42">
        <v>6352029.12</v>
      </c>
      <c r="K12" s="42">
        <v>0</v>
      </c>
      <c r="L12" s="33">
        <f t="shared" si="3"/>
        <v>100</v>
      </c>
      <c r="M12" s="36">
        <f t="shared" si="3"/>
        <v>100</v>
      </c>
      <c r="N12" s="42">
        <v>0</v>
      </c>
      <c r="O12" s="41">
        <f>P12</f>
        <v>0</v>
      </c>
      <c r="P12" s="42">
        <f aca="true" t="shared" si="4" ref="P12:Q14">J12-G12</f>
        <v>0</v>
      </c>
      <c r="Q12" s="42">
        <f t="shared" si="4"/>
        <v>0</v>
      </c>
    </row>
    <row r="13" spans="1:17" ht="47.25">
      <c r="A13" s="5" t="s">
        <v>8</v>
      </c>
      <c r="B13" s="47" t="s">
        <v>42</v>
      </c>
      <c r="C13" s="41">
        <f t="shared" si="0"/>
        <v>8362625.25</v>
      </c>
      <c r="D13" s="56">
        <v>8362625.25</v>
      </c>
      <c r="E13" s="34">
        <v>0</v>
      </c>
      <c r="F13" s="41">
        <f t="shared" si="1"/>
        <v>3374506.58</v>
      </c>
      <c r="G13" s="42">
        <v>3374506.58</v>
      </c>
      <c r="H13" s="42">
        <v>0</v>
      </c>
      <c r="I13" s="41">
        <f>J13+K13</f>
        <v>3374506.58</v>
      </c>
      <c r="J13" s="42">
        <v>3374506.58</v>
      </c>
      <c r="K13" s="42">
        <v>0</v>
      </c>
      <c r="L13" s="33">
        <f t="shared" si="3"/>
        <v>100</v>
      </c>
      <c r="M13" s="36">
        <f t="shared" si="3"/>
        <v>100</v>
      </c>
      <c r="N13" s="42">
        <v>0</v>
      </c>
      <c r="O13" s="41">
        <f>P13</f>
        <v>0</v>
      </c>
      <c r="P13" s="42">
        <f t="shared" si="4"/>
        <v>0</v>
      </c>
      <c r="Q13" s="42">
        <f t="shared" si="4"/>
        <v>0</v>
      </c>
    </row>
    <row r="14" spans="1:17" ht="47.25">
      <c r="A14" s="5" t="s">
        <v>9</v>
      </c>
      <c r="B14" s="47" t="s">
        <v>21</v>
      </c>
      <c r="C14" s="41">
        <f t="shared" si="0"/>
        <v>6052092.01</v>
      </c>
      <c r="D14" s="55">
        <v>6052092.01</v>
      </c>
      <c r="E14" s="34">
        <v>0</v>
      </c>
      <c r="F14" s="41">
        <f t="shared" si="1"/>
        <v>2138513.72</v>
      </c>
      <c r="G14" s="42">
        <v>2138513.72</v>
      </c>
      <c r="H14" s="42">
        <v>0</v>
      </c>
      <c r="I14" s="41">
        <f>J14+K14</f>
        <v>2138513.72</v>
      </c>
      <c r="J14" s="42">
        <v>2138513.72</v>
      </c>
      <c r="K14" s="42">
        <v>0</v>
      </c>
      <c r="L14" s="33">
        <f t="shared" si="3"/>
        <v>100</v>
      </c>
      <c r="M14" s="36">
        <f t="shared" si="3"/>
        <v>100</v>
      </c>
      <c r="N14" s="42">
        <v>0</v>
      </c>
      <c r="O14" s="41">
        <f>P14</f>
        <v>0</v>
      </c>
      <c r="P14" s="42">
        <f t="shared" si="4"/>
        <v>0</v>
      </c>
      <c r="Q14" s="42">
        <f t="shared" si="4"/>
        <v>0</v>
      </c>
    </row>
    <row r="15" spans="1:17" ht="135" customHeight="1">
      <c r="A15" s="4" t="s">
        <v>10</v>
      </c>
      <c r="B15" s="47" t="s">
        <v>48</v>
      </c>
      <c r="C15" s="32">
        <f t="shared" si="0"/>
        <v>6500000</v>
      </c>
      <c r="D15" s="55">
        <v>6500000</v>
      </c>
      <c r="E15" s="57">
        <v>0</v>
      </c>
      <c r="F15" s="41">
        <f t="shared" si="1"/>
        <v>1456693.98</v>
      </c>
      <c r="G15" s="36">
        <v>1456693.98</v>
      </c>
      <c r="H15" s="32">
        <v>0</v>
      </c>
      <c r="I15" s="33">
        <f>J15+K15</f>
        <v>1456693.98</v>
      </c>
      <c r="J15" s="36">
        <v>1456693.98</v>
      </c>
      <c r="K15" s="33">
        <f aca="true" t="shared" si="5" ref="K15:P15">SUM(K16:K19)</f>
        <v>0</v>
      </c>
      <c r="L15" s="33">
        <f t="shared" si="3"/>
        <v>100</v>
      </c>
      <c r="M15" s="36">
        <f t="shared" si="3"/>
        <v>100</v>
      </c>
      <c r="N15" s="36">
        <f t="shared" si="5"/>
        <v>0</v>
      </c>
      <c r="O15" s="33">
        <f t="shared" si="5"/>
        <v>0</v>
      </c>
      <c r="P15" s="33">
        <f t="shared" si="5"/>
        <v>0</v>
      </c>
      <c r="Q15" s="41">
        <f aca="true" t="shared" si="6" ref="Q15:Q24">K15-H15</f>
        <v>0</v>
      </c>
    </row>
    <row r="16" spans="1:17" ht="38.25" customHeight="1">
      <c r="A16" s="4" t="s">
        <v>49</v>
      </c>
      <c r="B16" s="48" t="s">
        <v>50</v>
      </c>
      <c r="C16" s="32">
        <f t="shared" si="0"/>
        <v>223970.12</v>
      </c>
      <c r="D16" s="58">
        <v>223970.12</v>
      </c>
      <c r="E16" s="58">
        <v>0</v>
      </c>
      <c r="F16" s="41">
        <f t="shared" si="1"/>
        <v>0</v>
      </c>
      <c r="G16" s="34">
        <v>0</v>
      </c>
      <c r="H16" s="34">
        <v>0</v>
      </c>
      <c r="I16" s="32">
        <v>0</v>
      </c>
      <c r="J16" s="34">
        <v>0</v>
      </c>
      <c r="K16" s="34">
        <v>0</v>
      </c>
      <c r="L16" s="33">
        <v>0</v>
      </c>
      <c r="M16" s="36">
        <v>0</v>
      </c>
      <c r="N16" s="34">
        <v>0</v>
      </c>
      <c r="O16" s="33">
        <f>P16</f>
        <v>0</v>
      </c>
      <c r="P16" s="36">
        <f aca="true" t="shared" si="7" ref="P16:P24">J16-G16</f>
        <v>0</v>
      </c>
      <c r="Q16" s="42">
        <f t="shared" si="6"/>
        <v>0</v>
      </c>
    </row>
    <row r="17" spans="1:17" ht="68.25" customHeight="1">
      <c r="A17" s="4" t="s">
        <v>51</v>
      </c>
      <c r="B17" s="48" t="s">
        <v>52</v>
      </c>
      <c r="C17" s="32">
        <f t="shared" si="0"/>
        <v>1100765.74</v>
      </c>
      <c r="D17" s="58">
        <v>1100765.74</v>
      </c>
      <c r="E17" s="58">
        <v>0</v>
      </c>
      <c r="F17" s="41">
        <f t="shared" si="1"/>
        <v>0</v>
      </c>
      <c r="G17" s="34">
        <v>0</v>
      </c>
      <c r="H17" s="34">
        <v>0</v>
      </c>
      <c r="I17" s="32">
        <v>0</v>
      </c>
      <c r="J17" s="34">
        <v>0</v>
      </c>
      <c r="K17" s="34">
        <v>0</v>
      </c>
      <c r="L17" s="33">
        <v>0</v>
      </c>
      <c r="M17" s="36">
        <v>0</v>
      </c>
      <c r="N17" s="34">
        <v>0</v>
      </c>
      <c r="O17" s="33">
        <f aca="true" t="shared" si="8" ref="O17:O24">P17</f>
        <v>0</v>
      </c>
      <c r="P17" s="36">
        <f t="shared" si="7"/>
        <v>0</v>
      </c>
      <c r="Q17" s="42">
        <f t="shared" si="6"/>
        <v>0</v>
      </c>
    </row>
    <row r="18" spans="1:17" ht="57.75" customHeight="1">
      <c r="A18" s="49" t="s">
        <v>53</v>
      </c>
      <c r="B18" s="50" t="s">
        <v>54</v>
      </c>
      <c r="C18" s="32">
        <f t="shared" si="0"/>
        <v>55550.18</v>
      </c>
      <c r="D18" s="59">
        <v>55550.18</v>
      </c>
      <c r="E18" s="58">
        <v>0</v>
      </c>
      <c r="F18" s="41">
        <f t="shared" si="1"/>
        <v>0</v>
      </c>
      <c r="G18" s="34">
        <v>0</v>
      </c>
      <c r="H18" s="34">
        <v>0</v>
      </c>
      <c r="I18" s="32">
        <v>0</v>
      </c>
      <c r="J18" s="34">
        <v>0</v>
      </c>
      <c r="K18" s="34">
        <v>0</v>
      </c>
      <c r="L18" s="33">
        <v>0</v>
      </c>
      <c r="M18" s="36">
        <v>0</v>
      </c>
      <c r="N18" s="34">
        <v>0</v>
      </c>
      <c r="O18" s="33">
        <f t="shared" si="8"/>
        <v>0</v>
      </c>
      <c r="P18" s="36">
        <f t="shared" si="7"/>
        <v>0</v>
      </c>
      <c r="Q18" s="42">
        <f t="shared" si="6"/>
        <v>0</v>
      </c>
    </row>
    <row r="19" spans="1:17" ht="29.25" customHeight="1">
      <c r="A19" s="49" t="s">
        <v>55</v>
      </c>
      <c r="B19" s="50" t="s">
        <v>56</v>
      </c>
      <c r="C19" s="32">
        <f t="shared" si="0"/>
        <v>131200</v>
      </c>
      <c r="D19" s="59">
        <v>131200</v>
      </c>
      <c r="E19" s="58">
        <v>0</v>
      </c>
      <c r="F19" s="41">
        <f t="shared" si="1"/>
        <v>0</v>
      </c>
      <c r="G19" s="34">
        <v>0</v>
      </c>
      <c r="H19" s="34">
        <v>0</v>
      </c>
      <c r="I19" s="32">
        <v>0</v>
      </c>
      <c r="J19" s="34">
        <v>0</v>
      </c>
      <c r="K19" s="34">
        <v>0</v>
      </c>
      <c r="L19" s="33">
        <v>0</v>
      </c>
      <c r="M19" s="36">
        <v>0</v>
      </c>
      <c r="N19" s="34">
        <v>0</v>
      </c>
      <c r="O19" s="33">
        <f t="shared" si="8"/>
        <v>0</v>
      </c>
      <c r="P19" s="36">
        <f t="shared" si="7"/>
        <v>0</v>
      </c>
      <c r="Q19" s="42">
        <f t="shared" si="6"/>
        <v>0</v>
      </c>
    </row>
    <row r="20" spans="1:17" ht="54" customHeight="1">
      <c r="A20" s="49" t="s">
        <v>57</v>
      </c>
      <c r="B20" s="50" t="s">
        <v>58</v>
      </c>
      <c r="C20" s="32">
        <f t="shared" si="0"/>
        <v>60374.12</v>
      </c>
      <c r="D20" s="59">
        <v>60374.12</v>
      </c>
      <c r="E20" s="58">
        <v>0</v>
      </c>
      <c r="F20" s="41">
        <f t="shared" si="1"/>
        <v>0</v>
      </c>
      <c r="G20" s="34">
        <v>0</v>
      </c>
      <c r="H20" s="34">
        <v>0</v>
      </c>
      <c r="I20" s="32">
        <f>J20</f>
        <v>0</v>
      </c>
      <c r="J20" s="34">
        <v>0</v>
      </c>
      <c r="K20" s="34">
        <v>0</v>
      </c>
      <c r="L20" s="33">
        <v>0</v>
      </c>
      <c r="M20" s="36">
        <v>0</v>
      </c>
      <c r="N20" s="34">
        <v>0</v>
      </c>
      <c r="O20" s="33">
        <f t="shared" si="8"/>
        <v>0</v>
      </c>
      <c r="P20" s="36">
        <f t="shared" si="7"/>
        <v>0</v>
      </c>
      <c r="Q20" s="42">
        <f t="shared" si="6"/>
        <v>0</v>
      </c>
    </row>
    <row r="21" spans="1:17" ht="94.5" customHeight="1">
      <c r="A21" s="49" t="s">
        <v>59</v>
      </c>
      <c r="B21" s="50" t="s">
        <v>82</v>
      </c>
      <c r="C21" s="32">
        <f t="shared" si="0"/>
        <v>26000</v>
      </c>
      <c r="D21" s="59">
        <v>26000</v>
      </c>
      <c r="E21" s="58">
        <v>0</v>
      </c>
      <c r="F21" s="41">
        <f t="shared" si="1"/>
        <v>0</v>
      </c>
      <c r="G21" s="34">
        <f>SUM(G22:G38)</f>
        <v>0</v>
      </c>
      <c r="H21" s="34">
        <f>SUM(H22:H38)</f>
        <v>0</v>
      </c>
      <c r="I21" s="32">
        <f>J21+K21</f>
        <v>0</v>
      </c>
      <c r="J21" s="34">
        <f>SUM(J22:J38)</f>
        <v>0</v>
      </c>
      <c r="K21" s="34">
        <f>SUM(K22:K38)</f>
        <v>0</v>
      </c>
      <c r="L21" s="33">
        <v>0</v>
      </c>
      <c r="M21" s="36">
        <v>0</v>
      </c>
      <c r="N21" s="36">
        <v>0</v>
      </c>
      <c r="O21" s="33">
        <f t="shared" si="8"/>
        <v>0</v>
      </c>
      <c r="P21" s="33">
        <f t="shared" si="7"/>
        <v>0</v>
      </c>
      <c r="Q21" s="41">
        <f t="shared" si="6"/>
        <v>0</v>
      </c>
    </row>
    <row r="22" spans="1:17" ht="67.5" customHeight="1">
      <c r="A22" s="49" t="s">
        <v>60</v>
      </c>
      <c r="B22" s="50" t="s">
        <v>61</v>
      </c>
      <c r="C22" s="32">
        <f t="shared" si="0"/>
        <v>348439.01</v>
      </c>
      <c r="D22" s="59">
        <v>348439.01</v>
      </c>
      <c r="E22" s="58">
        <v>0</v>
      </c>
      <c r="F22" s="41">
        <f t="shared" si="1"/>
        <v>0</v>
      </c>
      <c r="G22" s="36">
        <v>0</v>
      </c>
      <c r="H22" s="36">
        <v>0</v>
      </c>
      <c r="I22" s="33">
        <v>0</v>
      </c>
      <c r="J22" s="36">
        <v>0</v>
      </c>
      <c r="K22" s="36">
        <v>0</v>
      </c>
      <c r="L22" s="33">
        <v>0</v>
      </c>
      <c r="M22" s="36">
        <v>0</v>
      </c>
      <c r="N22" s="36">
        <v>0</v>
      </c>
      <c r="O22" s="33">
        <f t="shared" si="8"/>
        <v>0</v>
      </c>
      <c r="P22" s="36">
        <f t="shared" si="7"/>
        <v>0</v>
      </c>
      <c r="Q22" s="42">
        <f t="shared" si="6"/>
        <v>0</v>
      </c>
    </row>
    <row r="23" spans="1:17" ht="56.25" customHeight="1">
      <c r="A23" s="49" t="s">
        <v>62</v>
      </c>
      <c r="B23" s="50" t="s">
        <v>63</v>
      </c>
      <c r="C23" s="32">
        <f>D23+E23</f>
        <v>300003.33</v>
      </c>
      <c r="D23" s="59">
        <v>300003.33</v>
      </c>
      <c r="E23" s="58">
        <v>0</v>
      </c>
      <c r="F23" s="41">
        <f t="shared" si="1"/>
        <v>0</v>
      </c>
      <c r="G23" s="36">
        <v>0</v>
      </c>
      <c r="H23" s="36">
        <v>0</v>
      </c>
      <c r="I23" s="33">
        <v>0</v>
      </c>
      <c r="J23" s="36">
        <v>0</v>
      </c>
      <c r="K23" s="36">
        <v>0</v>
      </c>
      <c r="L23" s="33">
        <v>0</v>
      </c>
      <c r="M23" s="36">
        <v>0</v>
      </c>
      <c r="N23" s="36">
        <v>0</v>
      </c>
      <c r="O23" s="33">
        <f t="shared" si="8"/>
        <v>0</v>
      </c>
      <c r="P23" s="36">
        <f t="shared" si="7"/>
        <v>0</v>
      </c>
      <c r="Q23" s="42">
        <f t="shared" si="6"/>
        <v>0</v>
      </c>
    </row>
    <row r="24" spans="1:17" ht="63">
      <c r="A24" s="49" t="s">
        <v>64</v>
      </c>
      <c r="B24" s="50" t="s">
        <v>65</v>
      </c>
      <c r="C24" s="32">
        <f>D24+E24</f>
        <v>329046.66</v>
      </c>
      <c r="D24" s="59">
        <v>329046.66</v>
      </c>
      <c r="E24" s="58">
        <v>0</v>
      </c>
      <c r="F24" s="41">
        <f t="shared" si="1"/>
        <v>0</v>
      </c>
      <c r="G24" s="36">
        <v>0</v>
      </c>
      <c r="H24" s="36">
        <v>0</v>
      </c>
      <c r="I24" s="33">
        <v>0</v>
      </c>
      <c r="J24" s="36">
        <v>0</v>
      </c>
      <c r="K24" s="36">
        <v>0</v>
      </c>
      <c r="L24" s="33">
        <v>0</v>
      </c>
      <c r="M24" s="36">
        <v>0</v>
      </c>
      <c r="N24" s="36">
        <v>0</v>
      </c>
      <c r="O24" s="33">
        <f t="shared" si="8"/>
        <v>0</v>
      </c>
      <c r="P24" s="36">
        <f t="shared" si="7"/>
        <v>0</v>
      </c>
      <c r="Q24" s="42">
        <f t="shared" si="6"/>
        <v>0</v>
      </c>
    </row>
    <row r="25" spans="1:17" ht="31.5">
      <c r="A25" s="49" t="s">
        <v>11</v>
      </c>
      <c r="B25" s="51" t="s">
        <v>17</v>
      </c>
      <c r="C25" s="32">
        <f aca="true" t="shared" si="9" ref="C25:C35">D25+E25</f>
        <v>26733111.13</v>
      </c>
      <c r="D25" s="60">
        <f>SUM(D26:D33)</f>
        <v>3717311.13</v>
      </c>
      <c r="E25" s="60">
        <f>SUM(E26:E33)</f>
        <v>23015800</v>
      </c>
      <c r="F25" s="41">
        <f t="shared" si="1"/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f aca="true" t="shared" si="10" ref="O25:O35">P25</f>
        <v>0</v>
      </c>
      <c r="P25" s="33">
        <f aca="true" t="shared" si="11" ref="P25:P35">J25-G25</f>
        <v>0</v>
      </c>
      <c r="Q25" s="41">
        <f aca="true" t="shared" si="12" ref="Q25:Q35">K25-H25</f>
        <v>0</v>
      </c>
    </row>
    <row r="26" spans="1:17" ht="31.5">
      <c r="A26" s="49" t="s">
        <v>12</v>
      </c>
      <c r="B26" s="48" t="s">
        <v>66</v>
      </c>
      <c r="C26" s="32">
        <f t="shared" si="9"/>
        <v>8315252.42</v>
      </c>
      <c r="D26" s="58">
        <f>832062.75-537.5</f>
        <v>831525.25</v>
      </c>
      <c r="E26" s="58">
        <f>7488564.67-4837.5</f>
        <v>7483727.17</v>
      </c>
      <c r="F26" s="41">
        <f t="shared" si="1"/>
        <v>0</v>
      </c>
      <c r="G26" s="36">
        <v>0</v>
      </c>
      <c r="H26" s="36">
        <v>0</v>
      </c>
      <c r="I26" s="33">
        <v>0</v>
      </c>
      <c r="J26" s="36">
        <v>0</v>
      </c>
      <c r="K26" s="36">
        <v>0</v>
      </c>
      <c r="L26" s="33">
        <v>0</v>
      </c>
      <c r="M26" s="36">
        <v>0</v>
      </c>
      <c r="N26" s="36">
        <v>0</v>
      </c>
      <c r="O26" s="33">
        <f t="shared" si="10"/>
        <v>0</v>
      </c>
      <c r="P26" s="36">
        <f t="shared" si="11"/>
        <v>0</v>
      </c>
      <c r="Q26" s="42">
        <f t="shared" si="12"/>
        <v>0</v>
      </c>
    </row>
    <row r="27" spans="1:17" ht="47.25">
      <c r="A27" s="49" t="s">
        <v>13</v>
      </c>
      <c r="B27" s="48" t="s">
        <v>67</v>
      </c>
      <c r="C27" s="32">
        <f t="shared" si="9"/>
        <v>1866205.56</v>
      </c>
      <c r="D27" s="58">
        <f>186083.06+537.5</f>
        <v>186620.56</v>
      </c>
      <c r="E27" s="58">
        <f>1674747.5+4837.5</f>
        <v>1679585</v>
      </c>
      <c r="F27" s="41">
        <f t="shared" si="1"/>
        <v>0</v>
      </c>
      <c r="G27" s="36">
        <v>0</v>
      </c>
      <c r="H27" s="36">
        <v>0</v>
      </c>
      <c r="I27" s="33">
        <v>0</v>
      </c>
      <c r="J27" s="36">
        <v>0</v>
      </c>
      <c r="K27" s="36">
        <v>0</v>
      </c>
      <c r="L27" s="33">
        <v>0</v>
      </c>
      <c r="M27" s="36">
        <v>0</v>
      </c>
      <c r="N27" s="36">
        <v>0</v>
      </c>
      <c r="O27" s="33">
        <f t="shared" si="10"/>
        <v>0</v>
      </c>
      <c r="P27" s="36">
        <f t="shared" si="11"/>
        <v>0</v>
      </c>
      <c r="Q27" s="42">
        <f t="shared" si="12"/>
        <v>0</v>
      </c>
    </row>
    <row r="28" spans="1:17" ht="63">
      <c r="A28" s="49" t="s">
        <v>14</v>
      </c>
      <c r="B28" s="52" t="s">
        <v>68</v>
      </c>
      <c r="C28" s="32">
        <f t="shared" si="9"/>
        <v>1386295.9700000002</v>
      </c>
      <c r="D28" s="58">
        <v>138629.6</v>
      </c>
      <c r="E28" s="58">
        <v>1247666.37</v>
      </c>
      <c r="F28" s="41">
        <f t="shared" si="1"/>
        <v>0</v>
      </c>
      <c r="G28" s="36">
        <v>0</v>
      </c>
      <c r="H28" s="36">
        <v>0</v>
      </c>
      <c r="I28" s="33">
        <v>0</v>
      </c>
      <c r="J28" s="36">
        <v>0</v>
      </c>
      <c r="K28" s="36">
        <v>0</v>
      </c>
      <c r="L28" s="33">
        <v>0</v>
      </c>
      <c r="M28" s="36">
        <v>0</v>
      </c>
      <c r="N28" s="36">
        <v>0</v>
      </c>
      <c r="O28" s="33">
        <f t="shared" si="10"/>
        <v>0</v>
      </c>
      <c r="P28" s="36">
        <f t="shared" si="11"/>
        <v>0</v>
      </c>
      <c r="Q28" s="42">
        <f t="shared" si="12"/>
        <v>0</v>
      </c>
    </row>
    <row r="29" spans="1:17" ht="31.5">
      <c r="A29" s="49" t="s">
        <v>38</v>
      </c>
      <c r="B29" s="48" t="s">
        <v>69</v>
      </c>
      <c r="C29" s="32">
        <f t="shared" si="9"/>
        <v>2052620.28</v>
      </c>
      <c r="D29" s="58">
        <v>205262.03</v>
      </c>
      <c r="E29" s="58">
        <v>1847358.25</v>
      </c>
      <c r="F29" s="41">
        <f t="shared" si="1"/>
        <v>0</v>
      </c>
      <c r="G29" s="36">
        <v>0</v>
      </c>
      <c r="H29" s="36">
        <v>0</v>
      </c>
      <c r="I29" s="33">
        <v>0</v>
      </c>
      <c r="J29" s="36">
        <v>0</v>
      </c>
      <c r="K29" s="36">
        <v>0</v>
      </c>
      <c r="L29" s="33">
        <v>0</v>
      </c>
      <c r="M29" s="36">
        <v>0</v>
      </c>
      <c r="N29" s="36">
        <v>0</v>
      </c>
      <c r="O29" s="33">
        <f t="shared" si="10"/>
        <v>0</v>
      </c>
      <c r="P29" s="36">
        <f t="shared" si="11"/>
        <v>0</v>
      </c>
      <c r="Q29" s="42">
        <f t="shared" si="12"/>
        <v>0</v>
      </c>
    </row>
    <row r="30" spans="1:17" ht="31.5">
      <c r="A30" s="49" t="s">
        <v>15</v>
      </c>
      <c r="B30" s="48" t="s">
        <v>70</v>
      </c>
      <c r="C30" s="32">
        <f t="shared" si="9"/>
        <v>1505736.9</v>
      </c>
      <c r="D30" s="58">
        <v>150573.69</v>
      </c>
      <c r="E30" s="58">
        <v>1355163.21</v>
      </c>
      <c r="F30" s="41">
        <f t="shared" si="1"/>
        <v>0</v>
      </c>
      <c r="G30" s="36">
        <v>0</v>
      </c>
      <c r="H30" s="36">
        <v>0</v>
      </c>
      <c r="I30" s="33">
        <v>0</v>
      </c>
      <c r="J30" s="36">
        <v>0</v>
      </c>
      <c r="K30" s="36">
        <v>0</v>
      </c>
      <c r="L30" s="33">
        <v>0</v>
      </c>
      <c r="M30" s="36">
        <v>0</v>
      </c>
      <c r="N30" s="36">
        <v>0</v>
      </c>
      <c r="O30" s="33">
        <f t="shared" si="10"/>
        <v>0</v>
      </c>
      <c r="P30" s="36">
        <f t="shared" si="11"/>
        <v>0</v>
      </c>
      <c r="Q30" s="42">
        <f t="shared" si="12"/>
        <v>0</v>
      </c>
    </row>
    <row r="31" spans="1:17" ht="31.5">
      <c r="A31" s="5" t="s">
        <v>71</v>
      </c>
      <c r="B31" s="48" t="s">
        <v>72</v>
      </c>
      <c r="C31" s="32">
        <f t="shared" si="9"/>
        <v>10447000</v>
      </c>
      <c r="D31" s="58">
        <v>1044700</v>
      </c>
      <c r="E31" s="58">
        <v>9402300</v>
      </c>
      <c r="F31" s="41">
        <f t="shared" si="1"/>
        <v>0</v>
      </c>
      <c r="G31" s="36">
        <v>0</v>
      </c>
      <c r="H31" s="36">
        <v>0</v>
      </c>
      <c r="I31" s="33">
        <v>0</v>
      </c>
      <c r="J31" s="36">
        <v>0</v>
      </c>
      <c r="K31" s="36">
        <v>0</v>
      </c>
      <c r="L31" s="33">
        <v>0</v>
      </c>
      <c r="M31" s="36">
        <v>0</v>
      </c>
      <c r="N31" s="36">
        <v>0</v>
      </c>
      <c r="O31" s="33">
        <f t="shared" si="10"/>
        <v>0</v>
      </c>
      <c r="P31" s="36">
        <f t="shared" si="11"/>
        <v>0</v>
      </c>
      <c r="Q31" s="42">
        <f t="shared" si="12"/>
        <v>0</v>
      </c>
    </row>
    <row r="32" spans="1:17" ht="31.5">
      <c r="A32" s="5" t="s">
        <v>73</v>
      </c>
      <c r="B32" s="48" t="s">
        <v>74</v>
      </c>
      <c r="C32" s="32">
        <f t="shared" si="9"/>
        <v>580000</v>
      </c>
      <c r="D32" s="58">
        <v>580000</v>
      </c>
      <c r="E32" s="58">
        <v>0</v>
      </c>
      <c r="F32" s="41">
        <f t="shared" si="1"/>
        <v>0</v>
      </c>
      <c r="G32" s="36">
        <v>0</v>
      </c>
      <c r="H32" s="36">
        <v>0</v>
      </c>
      <c r="I32" s="33">
        <v>0</v>
      </c>
      <c r="J32" s="36">
        <v>0</v>
      </c>
      <c r="K32" s="36">
        <v>0</v>
      </c>
      <c r="L32" s="33">
        <v>0</v>
      </c>
      <c r="M32" s="36">
        <v>0</v>
      </c>
      <c r="N32" s="36">
        <v>0</v>
      </c>
      <c r="O32" s="33">
        <f t="shared" si="10"/>
        <v>0</v>
      </c>
      <c r="P32" s="36">
        <f t="shared" si="11"/>
        <v>0</v>
      </c>
      <c r="Q32" s="42">
        <f t="shared" si="12"/>
        <v>0</v>
      </c>
    </row>
    <row r="33" spans="1:17" ht="31.5">
      <c r="A33" s="5" t="s">
        <v>75</v>
      </c>
      <c r="B33" s="48" t="s">
        <v>76</v>
      </c>
      <c r="C33" s="32">
        <f t="shared" si="9"/>
        <v>580000</v>
      </c>
      <c r="D33" s="58">
        <v>580000</v>
      </c>
      <c r="E33" s="58">
        <v>0</v>
      </c>
      <c r="F33" s="41">
        <f t="shared" si="1"/>
        <v>0</v>
      </c>
      <c r="G33" s="36">
        <v>0</v>
      </c>
      <c r="H33" s="36">
        <v>0</v>
      </c>
      <c r="I33" s="33">
        <v>0</v>
      </c>
      <c r="J33" s="36">
        <v>0</v>
      </c>
      <c r="K33" s="36">
        <v>0</v>
      </c>
      <c r="L33" s="33">
        <v>0</v>
      </c>
      <c r="M33" s="36">
        <v>0</v>
      </c>
      <c r="N33" s="36">
        <v>0</v>
      </c>
      <c r="O33" s="33">
        <f t="shared" si="10"/>
        <v>0</v>
      </c>
      <c r="P33" s="36">
        <f t="shared" si="11"/>
        <v>0</v>
      </c>
      <c r="Q33" s="42">
        <f t="shared" si="12"/>
        <v>0</v>
      </c>
    </row>
    <row r="34" spans="1:17" ht="31.5">
      <c r="A34" s="53">
        <v>3</v>
      </c>
      <c r="B34" s="54" t="s">
        <v>77</v>
      </c>
      <c r="C34" s="32">
        <f t="shared" si="9"/>
        <v>1677770.06</v>
      </c>
      <c r="D34" s="61">
        <f>D35</f>
        <v>1677770.06</v>
      </c>
      <c r="E34" s="61">
        <f>E35</f>
        <v>0</v>
      </c>
      <c r="F34" s="41">
        <f t="shared" si="1"/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10"/>
        <v>0</v>
      </c>
      <c r="P34" s="33">
        <f t="shared" si="11"/>
        <v>0</v>
      </c>
      <c r="Q34" s="41">
        <f t="shared" si="12"/>
        <v>0</v>
      </c>
    </row>
    <row r="35" spans="1:17" ht="47.25">
      <c r="A35" s="5" t="s">
        <v>41</v>
      </c>
      <c r="B35" s="48" t="s">
        <v>78</v>
      </c>
      <c r="C35" s="32">
        <f t="shared" si="9"/>
        <v>1677770.06</v>
      </c>
      <c r="D35" s="58">
        <v>1677770.06</v>
      </c>
      <c r="E35" s="58">
        <v>0</v>
      </c>
      <c r="F35" s="41">
        <f t="shared" si="1"/>
        <v>0</v>
      </c>
      <c r="G35" s="36">
        <v>0</v>
      </c>
      <c r="H35" s="36">
        <v>0</v>
      </c>
      <c r="I35" s="33">
        <v>0</v>
      </c>
      <c r="J35" s="36">
        <v>0</v>
      </c>
      <c r="K35" s="36">
        <v>0</v>
      </c>
      <c r="L35" s="33">
        <v>0</v>
      </c>
      <c r="M35" s="36">
        <v>0</v>
      </c>
      <c r="N35" s="36">
        <v>0</v>
      </c>
      <c r="O35" s="33">
        <f t="shared" si="10"/>
        <v>0</v>
      </c>
      <c r="P35" s="36">
        <f t="shared" si="11"/>
        <v>0</v>
      </c>
      <c r="Q35" s="42">
        <f t="shared" si="12"/>
        <v>0</v>
      </c>
    </row>
    <row r="36" spans="1:17" ht="18.75" hidden="1">
      <c r="A36" s="35"/>
      <c r="B36" s="43"/>
      <c r="C36" s="32"/>
      <c r="D36" s="34"/>
      <c r="E36" s="34"/>
      <c r="F36" s="42">
        <f t="shared" si="1"/>
        <v>0</v>
      </c>
      <c r="G36" s="36"/>
      <c r="H36" s="36">
        <v>0</v>
      </c>
      <c r="I36" s="36"/>
      <c r="J36" s="36"/>
      <c r="K36" s="36"/>
      <c r="L36" s="36"/>
      <c r="M36" s="36"/>
      <c r="N36" s="36"/>
      <c r="O36" s="36"/>
      <c r="P36" s="36"/>
      <c r="Q36" s="42"/>
    </row>
    <row r="37" spans="1:17" ht="18.75" hidden="1">
      <c r="A37" s="35"/>
      <c r="B37" s="43"/>
      <c r="C37" s="32"/>
      <c r="D37" s="34"/>
      <c r="E37" s="34"/>
      <c r="F37" s="42">
        <f t="shared" si="1"/>
        <v>0</v>
      </c>
      <c r="G37" s="36"/>
      <c r="H37" s="36">
        <v>0</v>
      </c>
      <c r="I37" s="36"/>
      <c r="J37" s="36"/>
      <c r="K37" s="36"/>
      <c r="L37" s="36"/>
      <c r="M37" s="36"/>
      <c r="N37" s="36"/>
      <c r="O37" s="36"/>
      <c r="P37" s="36"/>
      <c r="Q37" s="42"/>
    </row>
    <row r="38" spans="1:17" ht="18.75" hidden="1">
      <c r="A38" s="35"/>
      <c r="B38" s="43"/>
      <c r="C38" s="32"/>
      <c r="D38" s="34"/>
      <c r="E38" s="34"/>
      <c r="F38" s="36"/>
      <c r="G38" s="36"/>
      <c r="H38" s="36">
        <v>0</v>
      </c>
      <c r="I38" s="36"/>
      <c r="J38" s="36"/>
      <c r="K38" s="36"/>
      <c r="L38" s="36"/>
      <c r="M38" s="36"/>
      <c r="N38" s="36"/>
      <c r="O38" s="36"/>
      <c r="P38" s="36"/>
      <c r="Q38" s="42"/>
    </row>
    <row r="39" spans="1:17" ht="20.25" customHeight="1">
      <c r="A39" s="37"/>
      <c r="B39" s="38" t="s">
        <v>3</v>
      </c>
      <c r="C39" s="39">
        <f>C11+C25+C34</f>
        <v>68057620.94999999</v>
      </c>
      <c r="D39" s="39">
        <f>D11+D25+D34</f>
        <v>45041820.949999996</v>
      </c>
      <c r="E39" s="39">
        <f>E11+E25+E34</f>
        <v>23015800</v>
      </c>
      <c r="F39" s="39">
        <f>G39+H39</f>
        <v>13321743.4</v>
      </c>
      <c r="G39" s="40">
        <f>G11</f>
        <v>13321743.4</v>
      </c>
      <c r="H39" s="40">
        <f>H11+H15+H21</f>
        <v>0</v>
      </c>
      <c r="I39" s="39">
        <f>I11</f>
        <v>13321743.4</v>
      </c>
      <c r="J39" s="39">
        <f>J11</f>
        <v>13321743.4</v>
      </c>
      <c r="K39" s="39">
        <f>K11+K15+K21</f>
        <v>0</v>
      </c>
      <c r="L39" s="39">
        <f>I39/F39*100</f>
        <v>100</v>
      </c>
      <c r="M39" s="39">
        <f>J39/G39*100</f>
        <v>100</v>
      </c>
      <c r="N39" s="39">
        <f>N15+N21</f>
        <v>0</v>
      </c>
      <c r="O39" s="39">
        <f>P39+Q39</f>
        <v>0</v>
      </c>
      <c r="P39" s="40">
        <f>P15+P21</f>
        <v>0</v>
      </c>
      <c r="Q39" s="40">
        <f>Q15+Q21</f>
        <v>0</v>
      </c>
    </row>
    <row r="40" spans="3:17" ht="15" hidden="1">
      <c r="C40" s="21">
        <f>SUM(C22:C29)</f>
        <v>41330974.36</v>
      </c>
      <c r="E40" s="28">
        <f>SUM(E22:E29)</f>
        <v>35274136.79000001</v>
      </c>
      <c r="F40" s="21">
        <f>SUM(F22:F29)</f>
        <v>0</v>
      </c>
      <c r="H40" s="28">
        <f>SUM(H22:H29)</f>
        <v>0</v>
      </c>
      <c r="I40" s="21">
        <f>SUM(I22:I29)</f>
        <v>0</v>
      </c>
      <c r="K40" s="28">
        <f>SUM(K22:K29)</f>
        <v>0</v>
      </c>
      <c r="L40" s="21">
        <f>SUM(L22:L29)</f>
        <v>0</v>
      </c>
      <c r="N40" s="28">
        <f>SUM(N22:N29)</f>
        <v>0</v>
      </c>
      <c r="O40" s="21">
        <f>SUM(O22:O29)</f>
        <v>0</v>
      </c>
      <c r="Q40" s="28">
        <f>SUM(Q22:Q29)</f>
        <v>0</v>
      </c>
    </row>
    <row r="41" spans="5:17" ht="15">
      <c r="E41" s="28"/>
      <c r="H41" s="28"/>
      <c r="K41" s="28"/>
      <c r="N41" s="28"/>
      <c r="Q41" s="28"/>
    </row>
  </sheetData>
  <sheetProtection/>
  <mergeCells count="18">
    <mergeCell ref="H8:H9"/>
    <mergeCell ref="I8:I9"/>
    <mergeCell ref="B8:B9"/>
    <mergeCell ref="C8:C9"/>
    <mergeCell ref="D8:D9"/>
    <mergeCell ref="E8:E9"/>
    <mergeCell ref="F8:F9"/>
    <mergeCell ref="G8:G9"/>
    <mergeCell ref="P8:P9"/>
    <mergeCell ref="Q8:Q9"/>
    <mergeCell ref="A6:Q6"/>
    <mergeCell ref="K8:K9"/>
    <mergeCell ref="L8:L9"/>
    <mergeCell ref="M8:M9"/>
    <mergeCell ref="N8:N9"/>
    <mergeCell ref="O8:O9"/>
    <mergeCell ref="J8:J9"/>
    <mergeCell ref="A8:A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6.421875" style="0" customWidth="1"/>
    <col min="2" max="2" width="47.7109375" style="0" customWidth="1"/>
    <col min="3" max="3" width="14.8515625" style="0" customWidth="1"/>
    <col min="4" max="4" width="12.57421875" style="0" customWidth="1"/>
    <col min="5" max="5" width="12.421875" style="0" customWidth="1"/>
    <col min="6" max="6" width="14.28125" style="0" customWidth="1"/>
    <col min="7" max="7" width="11.28125" style="0" customWidth="1"/>
    <col min="8" max="8" width="12.00390625" style="0" customWidth="1"/>
  </cols>
  <sheetData>
    <row r="1" ht="15.75">
      <c r="H1" s="15" t="s">
        <v>35</v>
      </c>
    </row>
    <row r="2" ht="15.75">
      <c r="H2" s="16" t="s">
        <v>23</v>
      </c>
    </row>
    <row r="3" ht="15">
      <c r="H3" s="17" t="s">
        <v>37</v>
      </c>
    </row>
    <row r="4" ht="15.75">
      <c r="H4" s="15" t="s">
        <v>34</v>
      </c>
    </row>
    <row r="5" ht="15.75">
      <c r="H5" s="16" t="s">
        <v>23</v>
      </c>
    </row>
    <row r="6" ht="15">
      <c r="H6" s="17" t="s">
        <v>33</v>
      </c>
    </row>
    <row r="8" spans="1:8" ht="48" customHeight="1">
      <c r="A8" s="68" t="s">
        <v>24</v>
      </c>
      <c r="B8" s="68"/>
      <c r="C8" s="68"/>
      <c r="D8" s="68"/>
      <c r="E8" s="68"/>
      <c r="F8" s="68"/>
      <c r="G8" s="68"/>
      <c r="H8" s="68"/>
    </row>
    <row r="10" spans="1:8" ht="15.75">
      <c r="A10" s="69" t="s">
        <v>0</v>
      </c>
      <c r="B10" s="70" t="s">
        <v>4</v>
      </c>
      <c r="C10" s="71" t="s">
        <v>25</v>
      </c>
      <c r="D10" s="71"/>
      <c r="E10" s="71"/>
      <c r="F10" s="71" t="s">
        <v>26</v>
      </c>
      <c r="G10" s="71"/>
      <c r="H10" s="71"/>
    </row>
    <row r="11" spans="1:8" ht="15.75" customHeight="1">
      <c r="A11" s="69"/>
      <c r="B11" s="70"/>
      <c r="C11" s="72" t="s">
        <v>5</v>
      </c>
      <c r="D11" s="69" t="s">
        <v>1</v>
      </c>
      <c r="E11" s="69"/>
      <c r="F11" s="72" t="s">
        <v>5</v>
      </c>
      <c r="G11" s="69" t="s">
        <v>1</v>
      </c>
      <c r="H11" s="69"/>
    </row>
    <row r="12" spans="1:8" ht="63">
      <c r="A12" s="69"/>
      <c r="B12" s="70"/>
      <c r="C12" s="72"/>
      <c r="D12" s="1" t="s">
        <v>16</v>
      </c>
      <c r="E12" s="1" t="s">
        <v>2</v>
      </c>
      <c r="F12" s="72"/>
      <c r="G12" s="1" t="s">
        <v>16</v>
      </c>
      <c r="H12" s="1" t="s">
        <v>2</v>
      </c>
    </row>
    <row r="13" spans="1:8" ht="15" customHeight="1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>
      <c r="A14" s="9" t="s">
        <v>6</v>
      </c>
      <c r="B14" s="20" t="s">
        <v>18</v>
      </c>
      <c r="C14" s="11">
        <f aca="true" t="shared" si="0" ref="C14:C22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>
      <c r="A15" s="5" t="s">
        <v>7</v>
      </c>
      <c r="B15" s="10" t="s">
        <v>19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>
      <c r="A16" s="5" t="s">
        <v>8</v>
      </c>
      <c r="B16" s="10" t="s">
        <v>20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>
      <c r="A17" s="5" t="s">
        <v>9</v>
      </c>
      <c r="B17" s="10" t="s">
        <v>21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>
      <c r="A18" s="4" t="s">
        <v>10</v>
      </c>
      <c r="B18" s="10" t="s">
        <v>22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>
      <c r="A19" s="5" t="s">
        <v>11</v>
      </c>
      <c r="B19" s="8" t="s">
        <v>17</v>
      </c>
      <c r="C19" s="12">
        <f t="shared" si="0"/>
        <v>62592.03999999999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>
      <c r="A20" s="5" t="s">
        <v>12</v>
      </c>
      <c r="B20" s="13" t="s">
        <v>27</v>
      </c>
      <c r="C20" s="6">
        <f t="shared" si="0"/>
        <v>22009</v>
      </c>
      <c r="D20" s="6">
        <v>2200.9</v>
      </c>
      <c r="E20" s="6">
        <v>19808.1</v>
      </c>
      <c r="F20" s="6" t="s">
        <v>28</v>
      </c>
      <c r="G20" s="6" t="s">
        <v>28</v>
      </c>
      <c r="H20" s="6" t="s">
        <v>28</v>
      </c>
    </row>
    <row r="21" spans="1:8" ht="126">
      <c r="A21" s="5" t="s">
        <v>13</v>
      </c>
      <c r="B21" s="14" t="s">
        <v>29</v>
      </c>
      <c r="C21" s="6">
        <f t="shared" si="0"/>
        <v>18413.33</v>
      </c>
      <c r="D21" s="6">
        <v>1841.33</v>
      </c>
      <c r="E21" s="6">
        <v>16572</v>
      </c>
      <c r="F21" s="6" t="s">
        <v>28</v>
      </c>
      <c r="G21" s="6" t="s">
        <v>28</v>
      </c>
      <c r="H21" s="6" t="s">
        <v>28</v>
      </c>
    </row>
    <row r="22" spans="1:8" ht="126">
      <c r="A22" s="5" t="s">
        <v>14</v>
      </c>
      <c r="B22" s="13" t="s">
        <v>30</v>
      </c>
      <c r="C22" s="6">
        <f t="shared" si="0"/>
        <v>8542.22</v>
      </c>
      <c r="D22" s="6">
        <v>854.22</v>
      </c>
      <c r="E22" s="6">
        <v>7688</v>
      </c>
      <c r="F22" s="6" t="s">
        <v>28</v>
      </c>
      <c r="G22" s="6" t="s">
        <v>28</v>
      </c>
      <c r="H22" s="6" t="s">
        <v>28</v>
      </c>
    </row>
    <row r="23" spans="1:8" ht="47.25">
      <c r="A23" s="5" t="s">
        <v>31</v>
      </c>
      <c r="B23" s="13" t="s">
        <v>32</v>
      </c>
      <c r="C23" s="6" t="s">
        <v>28</v>
      </c>
      <c r="D23" s="6" t="s">
        <v>28</v>
      </c>
      <c r="E23" s="6" t="s">
        <v>28</v>
      </c>
      <c r="F23" s="6">
        <f>G23+H23</f>
        <v>48965.67</v>
      </c>
      <c r="G23" s="6">
        <v>4896.57</v>
      </c>
      <c r="H23" s="6">
        <v>44069.1</v>
      </c>
    </row>
    <row r="24" spans="1:8" ht="63">
      <c r="A24" s="5" t="s">
        <v>15</v>
      </c>
      <c r="B24" s="22" t="s">
        <v>36</v>
      </c>
      <c r="C24" s="18">
        <f>D24+E24</f>
        <v>13627.49</v>
      </c>
      <c r="D24" s="18">
        <v>1362.75</v>
      </c>
      <c r="E24" s="18">
        <v>12264.74</v>
      </c>
      <c r="F24" s="6" t="s">
        <v>28</v>
      </c>
      <c r="G24" s="6" t="s">
        <v>28</v>
      </c>
      <c r="H24" s="6" t="s">
        <v>28</v>
      </c>
    </row>
    <row r="25" spans="1:8" ht="15.75">
      <c r="A25" s="7"/>
      <c r="B25" s="8" t="s">
        <v>3</v>
      </c>
      <c r="C25" s="19">
        <f aca="true" t="shared" si="1" ref="C25:H25">C14+C19</f>
        <v>88415.09</v>
      </c>
      <c r="D25" s="19">
        <f t="shared" si="1"/>
        <v>32082.25</v>
      </c>
      <c r="E25" s="19">
        <f t="shared" si="1"/>
        <v>56332.84</v>
      </c>
      <c r="F25" s="19">
        <f t="shared" si="1"/>
        <v>75530.8</v>
      </c>
      <c r="G25" s="19">
        <f t="shared" si="1"/>
        <v>31461.7</v>
      </c>
      <c r="H25" s="19">
        <f t="shared" si="1"/>
        <v>44069.1</v>
      </c>
    </row>
  </sheetData>
  <sheetProtection/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2024-05-16T03:20:30Z</dcterms:modified>
  <cp:category/>
  <cp:version/>
  <cp:contentType/>
  <cp:contentStatus/>
</cp:coreProperties>
</file>