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2023 год" sheetId="1" r:id="rId1"/>
    <sheet name="2021-2022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<sst xmlns="http://schemas.openxmlformats.org/spreadsheetml/2006/main" count="109" uniqueCount="65">
  <si>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</si>
  <si>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</si>
  <si>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</si>
  <si>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</si>
  <si>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</si>
  <si>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</si>
  <si>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</si>
  <si>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</si>
  <si>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</si>
  <si>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</si>
  <si>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</si>
  <si>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</si>
  <si>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</si>
  <si>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</si>
  <si>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</si>
  <si>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</si>
  <si>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</si>
  <si>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</si>
  <si>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</si>
  <si>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</si>
  <si>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</si>
  <si>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</si>
  <si>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</si>
  <si>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</si>
  <si>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</si>
  <si>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</si>
  <si>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</si>
  <si>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</si>
  <si>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</si>
  <si>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</si>
  <si>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</si>
  <si>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</si>
  <si>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</si>
  <si>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</si>
  <si>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</si>
  <si>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</si>
  <si>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</si>
  <si>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</si>
  <si>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2.4.</t>
  </si>
  <si>
    <t xml:space="preserve">Фактически исполнено </t>
  </si>
  <si>
    <t>Содержание автомобильных дорог общего пользования местного значения между населенными пунктами Александровского муниципального округа</t>
  </si>
  <si>
    <t>Содержание автомобильных дорог общего пользования местного значения между населенными пунктами Александровского муниципального округа (г. Александровск, п. Лытвенский, п.Луньевка, п. Башмаки, п. Талый) и дорожных сооружений на них</t>
  </si>
  <si>
    <t>Содержание автомобильных дорог общего пользования местного значения границах отдельных населённых пунктов Александровского муниципального округа (р.п. Всеволодо-Вильва, п. Карьер-Известняк, п. Ивакинский Карьер, с.Усть-Игум) и дорожных сооружений на них</t>
  </si>
  <si>
    <t>Обустройство пешеходных переходов возле образовательных учреждений</t>
  </si>
  <si>
    <t>1.5.</t>
  </si>
  <si>
    <t>1.6.</t>
  </si>
  <si>
    <t>1.7.</t>
  </si>
  <si>
    <t>1.8.</t>
  </si>
  <si>
    <t>Выполнение работ по содержанию автомобильных дорог общего пользования местного значения в границах отдельных населенных пунктов Александровского муниципального округа (р.п. Яйва, дер. Клестово, п. Скопкортная, п. Люзень, с. Подслудное, д. Замельничная, д. Нижняя, д. Средняя и п. Камень) и дорожных сооружений на них</t>
  </si>
  <si>
    <t xml:space="preserve">Разработка проекта организаций дорожного движения Александровского муниципального округа </t>
  </si>
  <si>
    <t>Оценка уязвимости и  разработка проекта планов обеспечения транспортной безопасности объектов транспортной инфраструктуры</t>
  </si>
  <si>
    <t>Обследование и разработка технических паспортов мостовых сооружений на территории АМО</t>
  </si>
  <si>
    <t>Проведение работ по оценке технического состояния и изготовление паспорта автомобильной дороги Яйва - Подслудное - Люзень</t>
  </si>
  <si>
    <t>1.9.</t>
  </si>
  <si>
    <t>Ремонт автомобильных дорог по ул. Красногвардейская и ул. Гагарина (от ул. Озерная до дома № 27 по ул. Гагарина) р.п. Яйва</t>
  </si>
  <si>
    <t xml:space="preserve">Ремонт автомобильной дороги п. Яйва - п. Скопкортная - п. Чикман км 015+613 - км 021+479
</t>
  </si>
  <si>
    <t>Ремонт автомобильных дорог по ул. Октябрьская от перекрестка с ул. Уральская до дома №95 в г. Александровске</t>
  </si>
  <si>
    <t>Ремонт автомобильной дороги по ул.10 Пятилетки от ул. Кирова до ул. Судака в г. Александровске</t>
  </si>
  <si>
    <t>Уточненный план (бюджетная роспись)</t>
  </si>
  <si>
    <t>Отклонение  исполнения от уточнённого плана (бюджетной росписи)</t>
  </si>
  <si>
    <t>Процент исполнения к уточненному плану (бюджетной росписи)</t>
  </si>
  <si>
    <t xml:space="preserve"> Отчет об использовании бюджетных ассигнований муниципального дорожного фонда Александровского муниципального округа Пермского края за 2023 года</t>
  </si>
  <si>
    <t>руб.</t>
  </si>
  <si>
    <t>от 17.06.2024 № 457</t>
  </si>
  <si>
    <t xml:space="preserve">Приложение 8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</si>
</sst>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9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7" fillId="0" borderId="0" xfId="52" applyNumberFormat="1" applyFont="1" applyAlignment="1">
      <alignment horizontal="right"/>
      <protection/>
    </xf>
    <xf numFmtId="4" fontId="2" fillId="0" borderId="0" xfId="52" applyNumberFormat="1" applyFont="1" applyAlignment="1">
      <alignment horizontal="right"/>
      <protection/>
    </xf>
    <xf numFmtId="4" fontId="7" fillId="0" borderId="0" xfId="52" applyNumberFormat="1" applyFont="1" applyAlignment="1">
      <alignment horizontal="left"/>
      <protection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/>
    </xf>
    <xf numFmtId="166" fontId="14" fillId="33" borderId="10" xfId="0" applyNumberFormat="1" applyFont="1" applyFill="1" applyBorder="1" applyAlignment="1">
      <alignment horizontal="right" vertical="center" wrapText="1"/>
    </xf>
    <xf numFmtId="166" fontId="13" fillId="33" borderId="10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66" fontId="15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51" fillId="34" borderId="0" xfId="0" applyNumberFormat="1" applyFont="1" applyFill="1" applyAlignment="1">
      <alignment horizontal="center" vertical="center"/>
    </xf>
    <xf numFmtId="4" fontId="16" fillId="34" borderId="12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 shrinkToFit="1"/>
    </xf>
    <xf numFmtId="0" fontId="2" fillId="0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0" zoomScaleNormal="60" zoomScalePageLayoutView="0" workbookViewId="0" topLeftCell="A1">
      <selection activeCell="M2" sqref="M2:N2"/>
    </sheetView>
  </sheetViews>
  <sheetFormatPr defaultColWidth="9.140625" defaultRowHeight="15"/>
  <cols>
    <col min="1" max="1" width="8.28125" style="0" customWidth="1"/>
    <col min="2" max="2" width="56.8515625" style="0" customWidth="1"/>
    <col min="3" max="3" width="26.7109375" style="21" customWidth="1"/>
    <col min="4" max="4" width="25.00390625" style="21" customWidth="1"/>
    <col min="5" max="5" width="24.8515625" style="21" customWidth="1"/>
    <col min="6" max="6" width="27.7109375" style="21" customWidth="1"/>
    <col min="7" max="7" width="25.7109375" style="21" customWidth="1"/>
    <col min="8" max="8" width="25.57421875" style="21" customWidth="1"/>
    <col min="9" max="9" width="25.421875" style="21" customWidth="1"/>
    <col min="10" max="10" width="21.7109375" style="21" customWidth="1"/>
    <col min="11" max="11" width="21.421875" style="21" customWidth="1"/>
    <col min="12" max="12" width="27.421875" style="21" customWidth="1"/>
    <col min="13" max="13" width="22.140625" style="21" customWidth="1"/>
    <col min="14" max="14" width="21.421875" style="21" customWidth="1"/>
  </cols>
  <sheetData>
    <row r="1" ht="36" customHeight="1">
      <c r="M1" s="21" t="s">
        <v>64</v>
      </c>
    </row>
    <row r="2" spans="4:14" ht="32.25" customHeight="1">
      <c r="D2" s="24"/>
      <c r="E2" s="25"/>
      <c r="G2" s="24"/>
      <c r="H2" s="25"/>
      <c r="J2" s="24"/>
      <c r="K2" s="25"/>
      <c r="M2" s="84" t="s">
        <v>23</v>
      </c>
      <c r="N2" s="85"/>
    </row>
    <row r="3" spans="4:14" ht="41.25" customHeight="1">
      <c r="D3" s="26"/>
      <c r="E3" s="27"/>
      <c r="G3" s="26"/>
      <c r="H3" s="27"/>
      <c r="J3" s="26"/>
      <c r="K3" s="27"/>
      <c r="M3" s="84" t="s">
        <v>63</v>
      </c>
      <c r="N3" s="85"/>
    </row>
    <row r="4" spans="5:14" ht="13.5" customHeight="1" hidden="1">
      <c r="E4" s="29"/>
      <c r="H4" s="29"/>
      <c r="K4" s="29"/>
      <c r="M4" s="68"/>
      <c r="N4" s="68"/>
    </row>
    <row r="5" spans="4:14" ht="15.75" hidden="1">
      <c r="D5" s="24"/>
      <c r="E5" s="25"/>
      <c r="G5" s="24"/>
      <c r="H5" s="25"/>
      <c r="J5" s="24"/>
      <c r="K5" s="25"/>
      <c r="M5" s="68"/>
      <c r="N5" s="68"/>
    </row>
    <row r="6" spans="4:14" ht="15.75" hidden="1">
      <c r="D6" s="26"/>
      <c r="E6" s="27"/>
      <c r="G6" s="26"/>
      <c r="H6" s="27"/>
      <c r="J6" s="26"/>
      <c r="K6" s="27"/>
      <c r="M6" s="30"/>
      <c r="N6" s="23"/>
    </row>
    <row r="7" spans="5:14" ht="15" hidden="1">
      <c r="E7" s="29"/>
      <c r="H7" s="29"/>
      <c r="K7" s="29"/>
      <c r="N7" s="29"/>
    </row>
    <row r="8" spans="1:14" ht="29.25" customHeight="1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20.25">
      <c r="A9" s="67" t="s">
        <v>62</v>
      </c>
      <c r="N9" s="66"/>
    </row>
    <row r="10" spans="1:14" ht="15.75" customHeight="1">
      <c r="A10" s="75" t="s">
        <v>0</v>
      </c>
      <c r="B10" s="76" t="s">
        <v>4</v>
      </c>
      <c r="C10" s="74" t="s">
        <v>58</v>
      </c>
      <c r="D10" s="69" t="s">
        <v>16</v>
      </c>
      <c r="E10" s="69" t="s">
        <v>2</v>
      </c>
      <c r="F10" s="74" t="s">
        <v>39</v>
      </c>
      <c r="G10" s="69" t="s">
        <v>16</v>
      </c>
      <c r="H10" s="69" t="s">
        <v>2</v>
      </c>
      <c r="I10" s="70" t="s">
        <v>60</v>
      </c>
      <c r="J10" s="72" t="s">
        <v>16</v>
      </c>
      <c r="K10" s="72" t="s">
        <v>2</v>
      </c>
      <c r="L10" s="74" t="s">
        <v>59</v>
      </c>
      <c r="M10" s="69" t="s">
        <v>16</v>
      </c>
      <c r="N10" s="69" t="s">
        <v>2</v>
      </c>
    </row>
    <row r="11" spans="1:14" ht="114" customHeight="1">
      <c r="A11" s="75"/>
      <c r="B11" s="77"/>
      <c r="C11" s="74"/>
      <c r="D11" s="69"/>
      <c r="E11" s="69"/>
      <c r="F11" s="74"/>
      <c r="G11" s="69"/>
      <c r="H11" s="69"/>
      <c r="I11" s="71"/>
      <c r="J11" s="73"/>
      <c r="K11" s="73"/>
      <c r="L11" s="74"/>
      <c r="M11" s="69"/>
      <c r="N11" s="69"/>
    </row>
    <row r="12" spans="1:14" ht="15" customHeigh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9</v>
      </c>
      <c r="G12" s="31">
        <v>10</v>
      </c>
      <c r="H12" s="31">
        <v>11</v>
      </c>
      <c r="I12" s="31">
        <v>12</v>
      </c>
      <c r="J12" s="31">
        <v>13</v>
      </c>
      <c r="K12" s="31">
        <v>14</v>
      </c>
      <c r="L12" s="31">
        <v>15</v>
      </c>
      <c r="M12" s="31">
        <v>16</v>
      </c>
      <c r="N12" s="31">
        <v>17</v>
      </c>
    </row>
    <row r="13" spans="1:14" ht="18.75" hidden="1">
      <c r="A13" s="34" t="s">
        <v>8</v>
      </c>
      <c r="B13" s="35"/>
      <c r="C13" s="36"/>
      <c r="D13" s="37"/>
      <c r="E13" s="37"/>
      <c r="F13" s="36"/>
      <c r="G13" s="37"/>
      <c r="H13" s="38"/>
      <c r="I13" s="33"/>
      <c r="J13" s="33"/>
      <c r="K13" s="38"/>
      <c r="L13" s="37"/>
      <c r="M13" s="37"/>
      <c r="N13" s="37"/>
    </row>
    <row r="14" spans="1:14" ht="18.75" hidden="1">
      <c r="A14" s="34" t="s">
        <v>9</v>
      </c>
      <c r="B14" s="35"/>
      <c r="C14" s="36"/>
      <c r="D14" s="37"/>
      <c r="E14" s="37"/>
      <c r="F14" s="36"/>
      <c r="G14" s="37"/>
      <c r="H14" s="38"/>
      <c r="I14" s="33"/>
      <c r="J14" s="33"/>
      <c r="K14" s="38"/>
      <c r="L14" s="37"/>
      <c r="M14" s="37"/>
      <c r="N14" s="37"/>
    </row>
    <row r="15" spans="1:14" ht="108.75" customHeight="1">
      <c r="A15" s="53" t="s">
        <v>6</v>
      </c>
      <c r="B15" s="54" t="s">
        <v>18</v>
      </c>
      <c r="C15" s="39">
        <f>D15+E15</f>
        <v>39679492.300000004</v>
      </c>
      <c r="D15" s="39">
        <f>D16+D17+D18+D19+D20+D21+D22+D23+D24</f>
        <v>39679492.300000004</v>
      </c>
      <c r="E15" s="39">
        <f>E16+E17+E18+E19+E20+E21+E22+E23</f>
        <v>0</v>
      </c>
      <c r="F15" s="40">
        <f>G15+H15</f>
        <v>36859583.49</v>
      </c>
      <c r="G15" s="40">
        <f>SUM(G16:G24)</f>
        <v>36859583.49</v>
      </c>
      <c r="H15" s="41">
        <f>SUM(H16:H19)</f>
        <v>0</v>
      </c>
      <c r="I15" s="41">
        <f>F15/C15*100</f>
        <v>92.8932840453707</v>
      </c>
      <c r="J15" s="41">
        <f>G15/D15*100</f>
        <v>92.8932840453707</v>
      </c>
      <c r="K15" s="41">
        <v>0</v>
      </c>
      <c r="L15" s="41">
        <f>F15-C15</f>
        <v>-2819908.8100000024</v>
      </c>
      <c r="M15" s="41">
        <f>G15-D15</f>
        <v>-2819908.8100000024</v>
      </c>
      <c r="N15" s="42">
        <f>H15-E15</f>
        <v>0</v>
      </c>
    </row>
    <row r="16" spans="1:14" ht="107.25" customHeight="1">
      <c r="A16" s="55" t="s">
        <v>7</v>
      </c>
      <c r="B16" s="56" t="s">
        <v>40</v>
      </c>
      <c r="C16" s="64">
        <f>D16</f>
        <v>14637410.629999999</v>
      </c>
      <c r="D16" s="44">
        <f>18596197.4-2334516.54-1020775.9-603494.33</f>
        <v>14637410.629999999</v>
      </c>
      <c r="E16" s="43">
        <v>0</v>
      </c>
      <c r="F16" s="39">
        <f aca="true" t="shared" si="0" ref="F16:F21">G16</f>
        <v>14631087.63</v>
      </c>
      <c r="G16" s="45">
        <v>14631087.63</v>
      </c>
      <c r="H16" s="46">
        <v>0</v>
      </c>
      <c r="I16" s="41">
        <f aca="true" t="shared" si="1" ref="I16:I31">F16/C16*100</f>
        <v>99.95680246896238</v>
      </c>
      <c r="J16" s="47">
        <f aca="true" t="shared" si="2" ref="J16:J30">G16/D16*100</f>
        <v>99.95680246896238</v>
      </c>
      <c r="K16" s="47">
        <v>0</v>
      </c>
      <c r="L16" s="47">
        <f aca="true" t="shared" si="3" ref="L16:L24">F16-C16</f>
        <v>-6322.999999998137</v>
      </c>
      <c r="M16" s="47">
        <f aca="true" t="shared" si="4" ref="M16:M24">G16-D16</f>
        <v>-6322.999999998137</v>
      </c>
      <c r="N16" s="48">
        <f aca="true" t="shared" si="5" ref="N16:N24">H16-E16</f>
        <v>0</v>
      </c>
    </row>
    <row r="17" spans="1:14" ht="145.5" customHeight="1">
      <c r="A17" s="55" t="s">
        <v>8</v>
      </c>
      <c r="B17" s="56" t="s">
        <v>41</v>
      </c>
      <c r="C17" s="64">
        <f aca="true" t="shared" si="6" ref="C17:C24">D17</f>
        <v>8011838</v>
      </c>
      <c r="D17" s="49">
        <f>7983603.98+28234.02</f>
        <v>8011838</v>
      </c>
      <c r="E17" s="43">
        <v>0</v>
      </c>
      <c r="F17" s="39">
        <f t="shared" si="0"/>
        <v>8003137.18</v>
      </c>
      <c r="G17" s="45">
        <v>8003137.18</v>
      </c>
      <c r="H17" s="46">
        <v>0</v>
      </c>
      <c r="I17" s="41">
        <f t="shared" si="1"/>
        <v>99.89140045018384</v>
      </c>
      <c r="J17" s="47">
        <f t="shared" si="2"/>
        <v>99.89140045018384</v>
      </c>
      <c r="K17" s="47">
        <v>0</v>
      </c>
      <c r="L17" s="47">
        <f t="shared" si="3"/>
        <v>-8700.820000000298</v>
      </c>
      <c r="M17" s="47">
        <f t="shared" si="4"/>
        <v>-8700.820000000298</v>
      </c>
      <c r="N17" s="48">
        <f t="shared" si="5"/>
        <v>0</v>
      </c>
    </row>
    <row r="18" spans="1:14" ht="161.25" customHeight="1">
      <c r="A18" s="55" t="s">
        <v>9</v>
      </c>
      <c r="B18" s="56" t="s">
        <v>42</v>
      </c>
      <c r="C18" s="64">
        <f t="shared" si="6"/>
        <v>5905014.63</v>
      </c>
      <c r="D18" s="44">
        <f>5905014.63</f>
        <v>5905014.63</v>
      </c>
      <c r="E18" s="43">
        <v>0</v>
      </c>
      <c r="F18" s="39">
        <f t="shared" si="0"/>
        <v>5905014.63</v>
      </c>
      <c r="G18" s="45">
        <v>5905014.63</v>
      </c>
      <c r="H18" s="46">
        <v>0</v>
      </c>
      <c r="I18" s="41">
        <f t="shared" si="1"/>
        <v>100</v>
      </c>
      <c r="J18" s="47">
        <f t="shared" si="2"/>
        <v>100</v>
      </c>
      <c r="K18" s="47">
        <v>0</v>
      </c>
      <c r="L18" s="47">
        <f t="shared" si="3"/>
        <v>0</v>
      </c>
      <c r="M18" s="47">
        <f t="shared" si="4"/>
        <v>0</v>
      </c>
      <c r="N18" s="48">
        <f t="shared" si="5"/>
        <v>0</v>
      </c>
    </row>
    <row r="19" spans="1:14" ht="197.25" customHeight="1">
      <c r="A19" s="57" t="s">
        <v>10</v>
      </c>
      <c r="B19" s="56" t="s">
        <v>48</v>
      </c>
      <c r="C19" s="64">
        <f t="shared" si="6"/>
        <v>6655898.28</v>
      </c>
      <c r="D19" s="44">
        <v>6655898.28</v>
      </c>
      <c r="E19" s="50">
        <v>0</v>
      </c>
      <c r="F19" s="39">
        <f t="shared" si="0"/>
        <v>6655898.28</v>
      </c>
      <c r="G19" s="45">
        <v>6655898.28</v>
      </c>
      <c r="H19" s="46">
        <v>0</v>
      </c>
      <c r="I19" s="41">
        <f t="shared" si="1"/>
        <v>100</v>
      </c>
      <c r="J19" s="47">
        <f t="shared" si="2"/>
        <v>100</v>
      </c>
      <c r="K19" s="47">
        <v>0</v>
      </c>
      <c r="L19" s="47">
        <f t="shared" si="3"/>
        <v>0</v>
      </c>
      <c r="M19" s="47">
        <f t="shared" si="4"/>
        <v>0</v>
      </c>
      <c r="N19" s="48">
        <f t="shared" si="5"/>
        <v>0</v>
      </c>
    </row>
    <row r="20" spans="1:14" ht="81.75" customHeight="1">
      <c r="A20" s="57" t="s">
        <v>44</v>
      </c>
      <c r="B20" s="56" t="s">
        <v>49</v>
      </c>
      <c r="C20" s="64">
        <f>D20</f>
        <v>562282.5</v>
      </c>
      <c r="D20" s="44">
        <f>828000-265717.5</f>
        <v>562282.5</v>
      </c>
      <c r="E20" s="50">
        <v>0</v>
      </c>
      <c r="F20" s="39">
        <f t="shared" si="0"/>
        <v>562282.5</v>
      </c>
      <c r="G20" s="45">
        <v>562282.5</v>
      </c>
      <c r="H20" s="46">
        <v>0</v>
      </c>
      <c r="I20" s="41">
        <f t="shared" si="1"/>
        <v>100</v>
      </c>
      <c r="J20" s="47">
        <f t="shared" si="2"/>
        <v>100</v>
      </c>
      <c r="K20" s="47">
        <v>0</v>
      </c>
      <c r="L20" s="47">
        <f t="shared" si="3"/>
        <v>0</v>
      </c>
      <c r="M20" s="47">
        <f t="shared" si="4"/>
        <v>0</v>
      </c>
      <c r="N20" s="48">
        <f t="shared" si="5"/>
        <v>0</v>
      </c>
    </row>
    <row r="21" spans="1:14" ht="98.25" customHeight="1">
      <c r="A21" s="57" t="s">
        <v>45</v>
      </c>
      <c r="B21" s="56" t="s">
        <v>50</v>
      </c>
      <c r="C21" s="64">
        <f>D21+E21</f>
        <v>500000</v>
      </c>
      <c r="D21" s="51">
        <v>500000</v>
      </c>
      <c r="E21" s="50">
        <v>0</v>
      </c>
      <c r="F21" s="39">
        <f t="shared" si="0"/>
        <v>250000</v>
      </c>
      <c r="G21" s="45">
        <v>250000</v>
      </c>
      <c r="H21" s="46">
        <v>0</v>
      </c>
      <c r="I21" s="41">
        <f t="shared" si="1"/>
        <v>50</v>
      </c>
      <c r="J21" s="47">
        <f t="shared" si="2"/>
        <v>50</v>
      </c>
      <c r="K21" s="47">
        <v>0</v>
      </c>
      <c r="L21" s="47">
        <f t="shared" si="3"/>
        <v>-250000</v>
      </c>
      <c r="M21" s="47">
        <f t="shared" si="4"/>
        <v>-250000</v>
      </c>
      <c r="N21" s="48">
        <f t="shared" si="5"/>
        <v>0</v>
      </c>
    </row>
    <row r="22" spans="1:14" ht="70.5" customHeight="1">
      <c r="A22" s="57" t="s">
        <v>46</v>
      </c>
      <c r="B22" s="56" t="s">
        <v>51</v>
      </c>
      <c r="C22" s="64">
        <f t="shared" si="6"/>
        <v>2189282.52</v>
      </c>
      <c r="D22" s="51">
        <f>2334516.54-117000-28234.02</f>
        <v>2189282.52</v>
      </c>
      <c r="E22" s="50">
        <v>0</v>
      </c>
      <c r="F22" s="39">
        <f>G22+H22</f>
        <v>852163.27</v>
      </c>
      <c r="G22" s="45">
        <v>852163.27</v>
      </c>
      <c r="H22" s="46">
        <v>0</v>
      </c>
      <c r="I22" s="41">
        <f t="shared" si="1"/>
        <v>38.92431708631191</v>
      </c>
      <c r="J22" s="47">
        <f t="shared" si="2"/>
        <v>38.92431708631191</v>
      </c>
      <c r="K22" s="47">
        <v>0</v>
      </c>
      <c r="L22" s="47">
        <f t="shared" si="3"/>
        <v>-1337119.25</v>
      </c>
      <c r="M22" s="47">
        <f t="shared" si="4"/>
        <v>-1337119.25</v>
      </c>
      <c r="N22" s="48">
        <f t="shared" si="5"/>
        <v>0</v>
      </c>
    </row>
    <row r="23" spans="1:14" ht="85.5" customHeight="1">
      <c r="A23" s="57" t="s">
        <v>47</v>
      </c>
      <c r="B23" s="56" t="s">
        <v>43</v>
      </c>
      <c r="C23" s="64">
        <f t="shared" si="6"/>
        <v>1100765.74</v>
      </c>
      <c r="D23" s="51">
        <v>1100765.74</v>
      </c>
      <c r="E23" s="50">
        <v>0</v>
      </c>
      <c r="F23" s="39">
        <f>G23+H23</f>
        <v>0</v>
      </c>
      <c r="G23" s="45">
        <v>0</v>
      </c>
      <c r="H23" s="46">
        <v>0</v>
      </c>
      <c r="I23" s="41">
        <f t="shared" si="1"/>
        <v>0</v>
      </c>
      <c r="J23" s="47">
        <f t="shared" si="2"/>
        <v>0</v>
      </c>
      <c r="K23" s="47">
        <v>0</v>
      </c>
      <c r="L23" s="47">
        <f t="shared" si="3"/>
        <v>-1100765.74</v>
      </c>
      <c r="M23" s="47">
        <f t="shared" si="4"/>
        <v>-1100765.74</v>
      </c>
      <c r="N23" s="48">
        <f t="shared" si="5"/>
        <v>0</v>
      </c>
    </row>
    <row r="24" spans="1:14" ht="95.25" customHeight="1">
      <c r="A24" s="57" t="s">
        <v>53</v>
      </c>
      <c r="B24" s="56" t="s">
        <v>52</v>
      </c>
      <c r="C24" s="65">
        <f t="shared" si="6"/>
        <v>117000</v>
      </c>
      <c r="D24" s="51">
        <v>117000</v>
      </c>
      <c r="E24" s="50">
        <v>0</v>
      </c>
      <c r="F24" s="39">
        <v>0</v>
      </c>
      <c r="G24" s="45">
        <v>0</v>
      </c>
      <c r="H24" s="46">
        <v>0</v>
      </c>
      <c r="I24" s="41">
        <f>J24+K24</f>
        <v>0</v>
      </c>
      <c r="J24" s="47">
        <f t="shared" si="2"/>
        <v>0</v>
      </c>
      <c r="K24" s="47">
        <v>0</v>
      </c>
      <c r="L24" s="47">
        <f t="shared" si="3"/>
        <v>-117000</v>
      </c>
      <c r="M24" s="47">
        <f t="shared" si="4"/>
        <v>-117000</v>
      </c>
      <c r="N24" s="48">
        <f t="shared" si="5"/>
        <v>0</v>
      </c>
    </row>
    <row r="25" spans="1:14" ht="68.25" customHeight="1">
      <c r="A25" s="55" t="s">
        <v>11</v>
      </c>
      <c r="B25" s="58" t="s">
        <v>17</v>
      </c>
      <c r="C25" s="39">
        <f>D25+E25</f>
        <v>14019223.69</v>
      </c>
      <c r="D25" s="39">
        <f>SUM(D26:D29)</f>
        <v>2559766.44</v>
      </c>
      <c r="E25" s="39">
        <f>SUM(E26:E29)</f>
        <v>11459457.25</v>
      </c>
      <c r="F25" s="39">
        <f>G25+H25</f>
        <v>14019223.69</v>
      </c>
      <c r="G25" s="39">
        <f>SUM(G26:G29)</f>
        <v>2559766.44</v>
      </c>
      <c r="H25" s="39">
        <f>SUM(H26:H29)</f>
        <v>11459457.25</v>
      </c>
      <c r="I25" s="41">
        <f t="shared" si="1"/>
        <v>100</v>
      </c>
      <c r="J25" s="41">
        <f t="shared" si="2"/>
        <v>100</v>
      </c>
      <c r="K25" s="41">
        <f>H25/E25*100</f>
        <v>100</v>
      </c>
      <c r="L25" s="41">
        <f aca="true" t="shared" si="7" ref="L25:N29">F25-C25</f>
        <v>0</v>
      </c>
      <c r="M25" s="41">
        <f t="shared" si="7"/>
        <v>0</v>
      </c>
      <c r="N25" s="42">
        <f t="shared" si="7"/>
        <v>0</v>
      </c>
    </row>
    <row r="26" spans="1:14" ht="69" customHeight="1">
      <c r="A26" s="59" t="s">
        <v>12</v>
      </c>
      <c r="B26" s="60" t="s">
        <v>57</v>
      </c>
      <c r="C26" s="39">
        <f>D26+E26</f>
        <v>5619831.28</v>
      </c>
      <c r="D26" s="43">
        <v>561983.13</v>
      </c>
      <c r="E26" s="45">
        <v>5057848.15</v>
      </c>
      <c r="F26" s="39">
        <f>G26+H26</f>
        <v>5619831.28</v>
      </c>
      <c r="G26" s="43">
        <v>561983.13</v>
      </c>
      <c r="H26" s="43">
        <v>5057848.15</v>
      </c>
      <c r="I26" s="41">
        <f t="shared" si="1"/>
        <v>100</v>
      </c>
      <c r="J26" s="47">
        <f t="shared" si="2"/>
        <v>100</v>
      </c>
      <c r="K26" s="47">
        <f>H26/E26*100</f>
        <v>100</v>
      </c>
      <c r="L26" s="41">
        <f t="shared" si="7"/>
        <v>0</v>
      </c>
      <c r="M26" s="47">
        <f t="shared" si="7"/>
        <v>0</v>
      </c>
      <c r="N26" s="48">
        <f t="shared" si="7"/>
        <v>0</v>
      </c>
    </row>
    <row r="27" spans="1:14" ht="93" customHeight="1">
      <c r="A27" s="59" t="s">
        <v>13</v>
      </c>
      <c r="B27" s="60" t="s">
        <v>54</v>
      </c>
      <c r="C27" s="39">
        <f>D27+E27</f>
        <v>855993.51</v>
      </c>
      <c r="D27" s="45">
        <v>85599.36</v>
      </c>
      <c r="E27" s="45">
        <v>770394.15</v>
      </c>
      <c r="F27" s="39">
        <f>G27+H27</f>
        <v>855993.51</v>
      </c>
      <c r="G27" s="43">
        <v>85599.36</v>
      </c>
      <c r="H27" s="43">
        <v>770394.15</v>
      </c>
      <c r="I27" s="41">
        <f t="shared" si="1"/>
        <v>100</v>
      </c>
      <c r="J27" s="47">
        <f t="shared" si="2"/>
        <v>100</v>
      </c>
      <c r="K27" s="47">
        <f>H27/E27*100</f>
        <v>100</v>
      </c>
      <c r="L27" s="41">
        <f t="shared" si="7"/>
        <v>0</v>
      </c>
      <c r="M27" s="47">
        <f t="shared" si="7"/>
        <v>0</v>
      </c>
      <c r="N27" s="48">
        <f t="shared" si="7"/>
        <v>0</v>
      </c>
    </row>
    <row r="28" spans="1:14" ht="74.25" customHeight="1">
      <c r="A28" s="59" t="s">
        <v>14</v>
      </c>
      <c r="B28" s="61" t="s">
        <v>55</v>
      </c>
      <c r="C28" s="39">
        <f>D28+E28</f>
        <v>6256905.5</v>
      </c>
      <c r="D28" s="45">
        <v>625690.55</v>
      </c>
      <c r="E28" s="45">
        <v>5631214.95</v>
      </c>
      <c r="F28" s="39">
        <f>G28+H28</f>
        <v>6256905.5</v>
      </c>
      <c r="G28" s="43">
        <v>625690.55</v>
      </c>
      <c r="H28" s="45">
        <v>5631214.95</v>
      </c>
      <c r="I28" s="41">
        <f t="shared" si="1"/>
        <v>100</v>
      </c>
      <c r="J28" s="47">
        <f t="shared" si="2"/>
        <v>100</v>
      </c>
      <c r="K28" s="47">
        <f>H28/E28*100</f>
        <v>100</v>
      </c>
      <c r="L28" s="41">
        <f t="shared" si="7"/>
        <v>0</v>
      </c>
      <c r="M28" s="47">
        <f t="shared" si="7"/>
        <v>0</v>
      </c>
      <c r="N28" s="48">
        <f t="shared" si="7"/>
        <v>0</v>
      </c>
    </row>
    <row r="29" spans="1:14" ht="92.25" customHeight="1">
      <c r="A29" s="59" t="s">
        <v>38</v>
      </c>
      <c r="B29" s="61" t="s">
        <v>56</v>
      </c>
      <c r="C29" s="39">
        <f>D29+E29</f>
        <v>1286493.4</v>
      </c>
      <c r="D29" s="45">
        <v>1286493.4</v>
      </c>
      <c r="E29" s="45">
        <v>0</v>
      </c>
      <c r="F29" s="39">
        <f>G29+H29</f>
        <v>1286493.4</v>
      </c>
      <c r="G29" s="45">
        <v>1286493.4</v>
      </c>
      <c r="H29" s="43">
        <v>0</v>
      </c>
      <c r="I29" s="41">
        <f t="shared" si="1"/>
        <v>100</v>
      </c>
      <c r="J29" s="47">
        <f t="shared" si="2"/>
        <v>100</v>
      </c>
      <c r="K29" s="47">
        <v>0</v>
      </c>
      <c r="L29" s="41">
        <f t="shared" si="7"/>
        <v>0</v>
      </c>
      <c r="M29" s="47">
        <f t="shared" si="7"/>
        <v>0</v>
      </c>
      <c r="N29" s="48">
        <f t="shared" si="7"/>
        <v>0</v>
      </c>
    </row>
    <row r="30" spans="1:14" ht="20.25" customHeight="1">
      <c r="A30" s="62"/>
      <c r="B30" s="63" t="s">
        <v>3</v>
      </c>
      <c r="C30" s="52">
        <f>C15+C25</f>
        <v>53698715.99</v>
      </c>
      <c r="D30" s="52">
        <f aca="true" t="shared" si="8" ref="D30:N30">D15+D25</f>
        <v>42239258.74</v>
      </c>
      <c r="E30" s="52">
        <f t="shared" si="8"/>
        <v>11459457.25</v>
      </c>
      <c r="F30" s="52">
        <f t="shared" si="8"/>
        <v>50878807.18</v>
      </c>
      <c r="G30" s="52">
        <f t="shared" si="8"/>
        <v>39419349.93</v>
      </c>
      <c r="H30" s="52">
        <f t="shared" si="8"/>
        <v>11459457.25</v>
      </c>
      <c r="I30" s="52">
        <f>F30/C30*100</f>
        <v>94.74864760169473</v>
      </c>
      <c r="J30" s="52">
        <f t="shared" si="2"/>
        <v>93.32396236553842</v>
      </c>
      <c r="K30" s="52">
        <f>H30/E30*100</f>
        <v>100</v>
      </c>
      <c r="L30" s="52">
        <f t="shared" si="8"/>
        <v>-2819908.8100000024</v>
      </c>
      <c r="M30" s="52">
        <f t="shared" si="8"/>
        <v>-2819908.8100000024</v>
      </c>
      <c r="N30" s="52">
        <f t="shared" si="8"/>
        <v>0</v>
      </c>
    </row>
    <row r="31" spans="3:14" ht="18.75" hidden="1">
      <c r="C31" s="21">
        <f>SUM(C26:C29)</f>
        <v>14019223.69</v>
      </c>
      <c r="E31" s="28">
        <f>SUM(E26:E29)</f>
        <v>11459457.25</v>
      </c>
      <c r="F31" s="21">
        <f>SUM(F26:F29)</f>
        <v>14019223.69</v>
      </c>
      <c r="H31" s="28">
        <f>SUM(H26:H29)</f>
        <v>11459457.25</v>
      </c>
      <c r="I31" s="32">
        <f t="shared" si="1"/>
        <v>100</v>
      </c>
      <c r="K31" s="28">
        <f>SUM(K26:K29)</f>
        <v>300</v>
      </c>
      <c r="L31" s="21">
        <f>SUM(L26:L29)</f>
        <v>0</v>
      </c>
      <c r="N31" s="28">
        <f>SUM(N26:N29)</f>
        <v>0</v>
      </c>
    </row>
    <row r="32" spans="5:14" ht="15">
      <c r="E32" s="28"/>
      <c r="H32" s="28"/>
      <c r="K32" s="28"/>
      <c r="N32" s="28"/>
    </row>
  </sheetData>
  <sheetProtection/>
  <mergeCells count="18">
    <mergeCell ref="M2:N2"/>
    <mergeCell ref="M3:N3"/>
    <mergeCell ref="A10:A11"/>
    <mergeCell ref="B10:B11"/>
    <mergeCell ref="C10:C11"/>
    <mergeCell ref="D10:D11"/>
    <mergeCell ref="E10:E11"/>
    <mergeCell ref="F10:F11"/>
    <mergeCell ref="M4:N5"/>
    <mergeCell ref="M10:M11"/>
    <mergeCell ref="N10:N11"/>
    <mergeCell ref="A8:N8"/>
    <mergeCell ref="H10:H11"/>
    <mergeCell ref="I10:I11"/>
    <mergeCell ref="J10:J11"/>
    <mergeCell ref="K10:K11"/>
    <mergeCell ref="L10:L11"/>
    <mergeCell ref="G10:G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4.8515625" style="0" customWidth="1"/>
    <col min="4" max="4" width="12.57421875" style="0" customWidth="1"/>
    <col min="5" max="5" width="12.421875" style="0" customWidth="1"/>
    <col min="6" max="6" width="14.28125" style="0" customWidth="1"/>
    <col min="7" max="7" width="11.28125" style="0" customWidth="1"/>
    <col min="8" max="8" width="12.00390625" style="0" customWidth="1"/>
  </cols>
  <sheetData>
    <row r="1" ht="15.75">
      <c r="H1" s="15" t="s">
        <v>35</v>
      </c>
    </row>
    <row r="2" ht="15.75">
      <c r="H2" s="16" t="s">
        <v>23</v>
      </c>
    </row>
    <row r="3" ht="15">
      <c r="H3" s="17" t="s">
        <v>37</v>
      </c>
    </row>
    <row r="4" ht="15.75">
      <c r="H4" s="15" t="s">
        <v>34</v>
      </c>
    </row>
    <row r="5" ht="15.75">
      <c r="H5" s="16" t="s">
        <v>23</v>
      </c>
    </row>
    <row r="6" ht="15">
      <c r="H6" s="17" t="s">
        <v>33</v>
      </c>
    </row>
    <row r="8" spans="1:8" ht="48" customHeight="1">
      <c r="A8" s="78" t="s">
        <v>24</v>
      </c>
      <c r="B8" s="78"/>
      <c r="C8" s="78"/>
      <c r="D8" s="78"/>
      <c r="E8" s="78"/>
      <c r="F8" s="78"/>
      <c r="G8" s="78"/>
      <c r="H8" s="78"/>
    </row>
    <row r="10" spans="1:8" ht="15.75">
      <c r="A10" s="79" t="s">
        <v>0</v>
      </c>
      <c r="B10" s="80" t="s">
        <v>4</v>
      </c>
      <c r="C10" s="81" t="s">
        <v>25</v>
      </c>
      <c r="D10" s="81"/>
      <c r="E10" s="81"/>
      <c r="F10" s="81" t="s">
        <v>26</v>
      </c>
      <c r="G10" s="81"/>
      <c r="H10" s="81"/>
    </row>
    <row r="11" spans="1:8" ht="15.75" customHeight="1">
      <c r="A11" s="79"/>
      <c r="B11" s="80"/>
      <c r="C11" s="82" t="s">
        <v>5</v>
      </c>
      <c r="D11" s="79" t="s">
        <v>1</v>
      </c>
      <c r="E11" s="79"/>
      <c r="F11" s="82" t="s">
        <v>5</v>
      </c>
      <c r="G11" s="79" t="s">
        <v>1</v>
      </c>
      <c r="H11" s="79"/>
    </row>
    <row r="12" spans="1:8" ht="63">
      <c r="A12" s="79"/>
      <c r="B12" s="80"/>
      <c r="C12" s="82"/>
      <c r="D12" s="1" t="s">
        <v>16</v>
      </c>
      <c r="E12" s="1" t="s">
        <v>2</v>
      </c>
      <c r="F12" s="82"/>
      <c r="G12" s="1" t="s">
        <v>16</v>
      </c>
      <c r="H12" s="1" t="s">
        <v>2</v>
      </c>
    </row>
    <row r="13" spans="1:8" ht="15" customHeight="1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>
      <c r="A14" s="9" t="s">
        <v>6</v>
      </c>
      <c r="B14" s="20" t="s">
        <v>18</v>
      </c>
      <c r="C14" s="11">
        <f aca="true" t="shared" si="0" ref="C14:C22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>
      <c r="A15" s="5" t="s">
        <v>7</v>
      </c>
      <c r="B15" s="10" t="s">
        <v>19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>
      <c r="A16" s="5" t="s">
        <v>8</v>
      </c>
      <c r="B16" s="10" t="s">
        <v>20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>
      <c r="A17" s="5" t="s">
        <v>9</v>
      </c>
      <c r="B17" s="10" t="s">
        <v>21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>
      <c r="A18" s="4" t="s">
        <v>10</v>
      </c>
      <c r="B18" s="10" t="s">
        <v>22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>
      <c r="A19" s="5" t="s">
        <v>11</v>
      </c>
      <c r="B19" s="8" t="s">
        <v>17</v>
      </c>
      <c r="C19" s="12">
        <f t="shared" si="0"/>
        <v>62592.03999999999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>
      <c r="A20" s="5" t="s">
        <v>12</v>
      </c>
      <c r="B20" s="13" t="s">
        <v>27</v>
      </c>
      <c r="C20" s="6">
        <f t="shared" si="0"/>
        <v>22009</v>
      </c>
      <c r="D20" s="6">
        <v>2200.9</v>
      </c>
      <c r="E20" s="6">
        <v>19808.1</v>
      </c>
      <c r="F20" s="6" t="s">
        <v>28</v>
      </c>
      <c r="G20" s="6" t="s">
        <v>28</v>
      </c>
      <c r="H20" s="6" t="s">
        <v>28</v>
      </c>
    </row>
    <row r="21" spans="1:8" ht="126">
      <c r="A21" s="5" t="s">
        <v>13</v>
      </c>
      <c r="B21" s="14" t="s">
        <v>29</v>
      </c>
      <c r="C21" s="6">
        <f t="shared" si="0"/>
        <v>18413.33</v>
      </c>
      <c r="D21" s="6">
        <v>1841.33</v>
      </c>
      <c r="E21" s="6">
        <v>16572</v>
      </c>
      <c r="F21" s="6" t="s">
        <v>28</v>
      </c>
      <c r="G21" s="6" t="s">
        <v>28</v>
      </c>
      <c r="H21" s="6" t="s">
        <v>28</v>
      </c>
    </row>
    <row r="22" spans="1:8" ht="126">
      <c r="A22" s="5" t="s">
        <v>14</v>
      </c>
      <c r="B22" s="13" t="s">
        <v>30</v>
      </c>
      <c r="C22" s="6">
        <f t="shared" si="0"/>
        <v>8542.22</v>
      </c>
      <c r="D22" s="6">
        <v>854.22</v>
      </c>
      <c r="E22" s="6">
        <v>7688</v>
      </c>
      <c r="F22" s="6" t="s">
        <v>28</v>
      </c>
      <c r="G22" s="6" t="s">
        <v>28</v>
      </c>
      <c r="H22" s="6" t="s">
        <v>28</v>
      </c>
    </row>
    <row r="23" spans="1:8" ht="47.25">
      <c r="A23" s="5" t="s">
        <v>31</v>
      </c>
      <c r="B23" s="13" t="s">
        <v>32</v>
      </c>
      <c r="C23" s="6" t="s">
        <v>28</v>
      </c>
      <c r="D23" s="6" t="s">
        <v>28</v>
      </c>
      <c r="E23" s="6" t="s">
        <v>28</v>
      </c>
      <c r="F23" s="6">
        <f>G23+H23</f>
        <v>48965.67</v>
      </c>
      <c r="G23" s="6">
        <v>4896.57</v>
      </c>
      <c r="H23" s="6">
        <v>44069.1</v>
      </c>
    </row>
    <row r="24" spans="1:8" ht="63">
      <c r="A24" s="5" t="s">
        <v>15</v>
      </c>
      <c r="B24" s="22" t="s">
        <v>36</v>
      </c>
      <c r="C24" s="18">
        <f>D24+E24</f>
        <v>13627.49</v>
      </c>
      <c r="D24" s="18">
        <v>1362.75</v>
      </c>
      <c r="E24" s="18">
        <v>12264.74</v>
      </c>
      <c r="F24" s="6" t="s">
        <v>28</v>
      </c>
      <c r="G24" s="6" t="s">
        <v>28</v>
      </c>
      <c r="H24" s="6" t="s">
        <v>28</v>
      </c>
    </row>
    <row r="25" spans="1:8" ht="15.75">
      <c r="A25" s="7"/>
      <c r="B25" s="8" t="s">
        <v>3</v>
      </c>
      <c r="C25" s="19">
        <f aca="true" t="shared" si="1" ref="C25:H25">C14+C19</f>
        <v>88415.09</v>
      </c>
      <c r="D25" s="19">
        <f t="shared" si="1"/>
        <v>32082.25</v>
      </c>
      <c r="E25" s="19">
        <f t="shared" si="1"/>
        <v>56332.84</v>
      </c>
      <c r="F25" s="19">
        <f t="shared" si="1"/>
        <v>75530.8</v>
      </c>
      <c r="G25" s="19">
        <f t="shared" si="1"/>
        <v>31461.7</v>
      </c>
      <c r="H25" s="19">
        <f t="shared" si="1"/>
        <v>44069.1</v>
      </c>
    </row>
  </sheetData>
  <sheetProtection/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2024-06-17T10:19:47Z</dcterms:modified>
  <cp:category/>
  <cp:version/>
  <cp:contentType/>
  <cp:contentStatus/>
</cp:coreProperties>
</file>