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01.10.2022" sheetId="1" r:id="rId1"/>
    <sheet name="2021-2022" sheetId="2" state="hidden" r:id="rId2"/>
  </sheets>
  <calcPr calcId="145621"/>
</workbook>
</file>

<file path=xl/calcChain.xml><?xml version="1.0" encoding="utf-8"?>
<calcChain xmlns="http://schemas.openxmlformats.org/spreadsheetml/2006/main">
  <c r="L34" i="1" l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M19" i="1"/>
  <c r="M20" i="1"/>
  <c r="M21" i="1"/>
  <c r="M22" i="1"/>
  <c r="M23" i="1"/>
  <c r="M24" i="1"/>
  <c r="M26" i="1"/>
  <c r="M29" i="1"/>
  <c r="M30" i="1"/>
  <c r="M31" i="1"/>
  <c r="M32" i="1"/>
  <c r="M33" i="1"/>
  <c r="M34" i="1"/>
  <c r="M35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M18" i="1"/>
  <c r="N18" i="1"/>
  <c r="L18" i="1"/>
  <c r="M12" i="1"/>
  <c r="L12" i="1"/>
  <c r="M14" i="1"/>
  <c r="M15" i="1"/>
  <c r="M16" i="1"/>
  <c r="M13" i="1"/>
  <c r="L14" i="1"/>
  <c r="L15" i="1"/>
  <c r="L16" i="1"/>
  <c r="L13" i="1"/>
  <c r="L35" i="1" l="1"/>
  <c r="I26" i="1" l="1"/>
  <c r="I20" i="1" l="1"/>
  <c r="I21" i="1"/>
  <c r="I22" i="1"/>
  <c r="I23" i="1"/>
  <c r="I24" i="1"/>
  <c r="I25" i="1"/>
  <c r="I27" i="1"/>
  <c r="I28" i="1"/>
  <c r="I29" i="1"/>
  <c r="I30" i="1"/>
  <c r="I31" i="1"/>
  <c r="I32" i="1"/>
  <c r="I33" i="1"/>
  <c r="I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19" i="1"/>
  <c r="I15" i="1"/>
  <c r="I16" i="1"/>
  <c r="I14" i="1"/>
  <c r="D12" i="1"/>
  <c r="C12" i="1" s="1"/>
  <c r="J18" i="1" l="1"/>
  <c r="C19" i="1" l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E18" i="1"/>
  <c r="F18" i="1"/>
  <c r="G18" i="1"/>
  <c r="H18" i="1"/>
  <c r="I18" i="1"/>
  <c r="K18" i="1"/>
  <c r="O18" i="1"/>
  <c r="P18" i="1"/>
  <c r="Q18" i="1"/>
  <c r="D18" i="1"/>
  <c r="J12" i="1"/>
  <c r="K12" i="1"/>
  <c r="N12" i="1"/>
  <c r="Q12" i="1"/>
  <c r="I12" i="1"/>
  <c r="C18" i="1" l="1"/>
  <c r="F12" i="1"/>
  <c r="D34" i="1" l="1"/>
  <c r="E34" i="1"/>
  <c r="C34" i="1" l="1"/>
  <c r="P13" i="1"/>
  <c r="P14" i="1"/>
  <c r="O14" i="1" s="1"/>
  <c r="P15" i="1"/>
  <c r="O15" i="1" s="1"/>
  <c r="P16" i="1"/>
  <c r="O16" i="1" s="1"/>
  <c r="O13" i="1" l="1"/>
  <c r="O12" i="1" s="1"/>
  <c r="P12" i="1"/>
  <c r="Q35" i="1" l="1"/>
  <c r="O26" i="1"/>
  <c r="O25" i="1"/>
  <c r="O24" i="1"/>
  <c r="O23" i="1"/>
  <c r="O22" i="1"/>
  <c r="O21" i="1"/>
  <c r="O20" i="1"/>
  <c r="O19" i="1"/>
  <c r="Q34" i="1"/>
  <c r="N35" i="1"/>
  <c r="K35" i="1"/>
  <c r="K34" i="1"/>
  <c r="H35" i="1"/>
  <c r="H34" i="1"/>
  <c r="G12" i="1"/>
  <c r="P34" i="1" l="1"/>
  <c r="O34" i="1" s="1"/>
  <c r="O35" i="1"/>
  <c r="G34" i="1"/>
  <c r="F34" i="1" s="1"/>
  <c r="J34" i="1"/>
  <c r="I34" i="1" s="1"/>
  <c r="I35" i="1"/>
  <c r="F35" i="1"/>
  <c r="E35" i="1"/>
  <c r="D19" i="2"/>
  <c r="C19" i="2" s="1"/>
  <c r="E19" i="2"/>
  <c r="E25" i="2" s="1"/>
  <c r="C24" i="2"/>
  <c r="F23" i="2"/>
  <c r="C22" i="2"/>
  <c r="C21" i="2"/>
  <c r="C20" i="2"/>
  <c r="H19" i="2"/>
  <c r="H25" i="2"/>
  <c r="G19" i="2"/>
  <c r="F19" i="2"/>
  <c r="F18" i="2"/>
  <c r="C18" i="2"/>
  <c r="F17" i="2"/>
  <c r="C17" i="2"/>
  <c r="F16" i="2"/>
  <c r="C16" i="2"/>
  <c r="F15" i="2"/>
  <c r="C15" i="2"/>
  <c r="G14" i="2"/>
  <c r="G25" i="2" s="1"/>
  <c r="D14" i="2"/>
  <c r="C14" i="2" s="1"/>
  <c r="C25" i="2" s="1"/>
  <c r="D25" i="2"/>
  <c r="F14" i="2"/>
  <c r="F25" i="2"/>
  <c r="C35" i="1" l="1"/>
</calcChain>
</file>

<file path=xl/sharedStrings.xml><?xml version="1.0" encoding="utf-8"?>
<sst xmlns="http://schemas.openxmlformats.org/spreadsheetml/2006/main" count="124" uniqueCount="76">
  <si>
    <t>№ п/п</t>
  </si>
  <si>
    <t>В том числе</t>
  </si>
  <si>
    <t>За счет средств краевого бюджета</t>
  </si>
  <si>
    <t xml:space="preserve">ВСЕГО </t>
  </si>
  <si>
    <t>Направление расходов</t>
  </si>
  <si>
    <t>Объем расходов на реализацию мероприятия, всего</t>
  </si>
  <si>
    <t>1.</t>
  </si>
  <si>
    <t>1.1.</t>
  </si>
  <si>
    <t>1.2.</t>
  </si>
  <si>
    <t>1.3.</t>
  </si>
  <si>
    <t>1.4.</t>
  </si>
  <si>
    <t>2.</t>
  </si>
  <si>
    <t>2.1.</t>
  </si>
  <si>
    <t>2.2.</t>
  </si>
  <si>
    <t>2.3.</t>
  </si>
  <si>
    <t>2.5.</t>
  </si>
  <si>
    <t>2.8.</t>
  </si>
  <si>
    <t>За счет средств бюджета округа</t>
  </si>
  <si>
    <t>Ремонт автомобильных дорог общего пользования и искусственных сооружений на них, в том числе:</t>
  </si>
  <si>
    <t>Выполнение работ по содержанию муниципальных автомобильных дорог общего пользования и искусственных сооружений на них, в том числе:</t>
  </si>
  <si>
    <t>Содержание автомобильных дорог общего пользования и искусственных сооружений на них между населенными пунктами округа</t>
  </si>
  <si>
    <t>Содержание автомобильных дорог общего пользования и искусственных сооружений на территории г. Александровска, п. Луньевка, п. Лытвенский</t>
  </si>
  <si>
    <t>Содержание автомобильных дорог общего пользования и искусственных сооружений на территории п. Всеволодо-Вильва, п. Карьер-Известняк, с. Усть-Игум</t>
  </si>
  <si>
    <t>Содержание автомобильных дорог общего пользования и искусственных сооружений на территории п. Яйва</t>
  </si>
  <si>
    <t>к решению Думы</t>
  </si>
  <si>
    <t>Распределение средств муниципального дорожного фонда Александровского муниципального округа на 2021-2022 год, тыс. рублей</t>
  </si>
  <si>
    <t>2021 год</t>
  </si>
  <si>
    <t>2022 год</t>
  </si>
  <si>
    <r>
      <t>Ремонт автомобильных дорог и участков автомобильных дорог в рамках Постановления Правительства Пермского края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от 16.07.2019 г. № 479-П "О внесении изменений в Постановление Правительства Пермского края от 25 декабря 2018 г. № 877-П "Об утверждении распределения субсидий бюджетам муниципальных образований Пермского края на проектирование и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края, в 2019-2021 годах"</t>
    </r>
  </si>
  <si>
    <t>-</t>
  </si>
  <si>
    <t>Ремонт автомобильных дорог и участков автомобильных дорог в рамках Постановления Правительства Пермского края  от 07 августа 2019 г. № 524-П "О внесении изменений в отдельные Постановления Правительства Пермского края в сфере дорожной деятельности", приложение 1</t>
  </si>
  <si>
    <t>Ремонт автомобильных дорог и участков автомобильных дорог в рамках Постановления Правительства Пермского края  от 07 августа 2019 г. № 524-П "О внесении изменений в отдельные Постановления Правительства Пермского края в сфере дорожной деятельности", приложение 2</t>
  </si>
  <si>
    <t xml:space="preserve">2.4. </t>
  </si>
  <si>
    <t>Ремонт автомобильных дорог и участков автомобильных дорог в рамках софинансирования</t>
  </si>
  <si>
    <t>от  17.12.2019 № 39</t>
  </si>
  <si>
    <t>"Приложение 16</t>
  </si>
  <si>
    <t>Приложение 12</t>
  </si>
  <si>
    <t xml:space="preserve">Ремонт участка автомобильной дороги Александровск - Всеволодо-Вильва общего пользования местного значения Кунгур – Соликамск – Усть-Игум </t>
  </si>
  <si>
    <t>от 13.08.2020 № 129</t>
  </si>
  <si>
    <t>2.4.</t>
  </si>
  <si>
    <t>2.6.</t>
  </si>
  <si>
    <t>2.7.</t>
  </si>
  <si>
    <t>Уточненные показатели</t>
  </si>
  <si>
    <t xml:space="preserve">Фактически исполнено </t>
  </si>
  <si>
    <t>Приложение 5</t>
  </si>
  <si>
    <t>к постановлению</t>
  </si>
  <si>
    <t>от                                 №</t>
  </si>
  <si>
    <t>администрации округа</t>
  </si>
  <si>
    <t>2.9.</t>
  </si>
  <si>
    <t>2.10</t>
  </si>
  <si>
    <t>2.11</t>
  </si>
  <si>
    <t>Ремонт автомобильной дороги по ул. Юбилейная в п. Карьер-Известняк</t>
  </si>
  <si>
    <t>Ремонт автомобильной дороги по ул. Жданова от ул. Островского до ул. Чернышевского в г. Александровске</t>
  </si>
  <si>
    <t>Ремонт автомобильной дороги по ул. Заводская от ул. Энергетиков до ул. Галкинская в р.п. Яйва</t>
  </si>
  <si>
    <t>Ремонт автомобильной дороги по ул. Новая в р.п. Яйва</t>
  </si>
  <si>
    <t>Ремонт автомобильной дороги по ул. Калинина в р.п. Яйва</t>
  </si>
  <si>
    <t>Ремонт автомобильной дороги по ул. Ленина в р.п. Яйва</t>
  </si>
  <si>
    <t>Ремонт автомобильной дороги п. Яйва - п. Скопкортная - п. Чикман км 021+479 - км 025+600</t>
  </si>
  <si>
    <t>Ремонт автомобильной дороги по ул. Мехоношина от ул. Войкова до д. № 43 в г. Александровске</t>
  </si>
  <si>
    <t>Ремонт автомобильной дороги "Кунгур-Соликамск" - Малая Вильва км 001+000-002+900</t>
  </si>
  <si>
    <t>Ремонт автомобильной дороги "Кунгур-Соликамск" - Малая Вильва км 000+000-000+361</t>
  </si>
  <si>
    <t>2.12</t>
  </si>
  <si>
    <t>2.13</t>
  </si>
  <si>
    <t>2.14</t>
  </si>
  <si>
    <t>2.15</t>
  </si>
  <si>
    <t>Ремонт автомобильной дороги по ул. Пушкина от ул. Ленина до ул. Мехоношина в г.Александровске</t>
  </si>
  <si>
    <t>Ремонт автомобильных дорог по ул. Свободы от ул. Братьев Давыдовых до ул. Пионерской, "Кунгур-Соликмск" Малая Вильва км 000+361-001+000</t>
  </si>
  <si>
    <t>Ремонт автомобильной дороги по ул. Розы Люксембург в п.Всеволодо-Вильва</t>
  </si>
  <si>
    <t>Ремонт автомобильной дороги по ул. Мира в п. Ивакинский Карьер</t>
  </si>
  <si>
    <t>Ремонт автомобильной дороги по ул. Машиностроителей г. Александровска</t>
  </si>
  <si>
    <t xml:space="preserve"> Отчет об использовании бюджетных ассигнований муниципального дорожного фонда Александровского муниципального округа за 9 месяцев 2022 года</t>
  </si>
  <si>
    <t>Кассовый план за 9 месяцев</t>
  </si>
  <si>
    <t xml:space="preserve">Процент исполнения к кассовому плану за 9 месяцев </t>
  </si>
  <si>
    <t xml:space="preserve">Отклонение показателя исполнения от планового показателя за 9 месяцев </t>
  </si>
  <si>
    <t>1.5.</t>
  </si>
  <si>
    <t>Устройтсво остановочных пунктов в р.п Яйва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</si>
</sst>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1" applyFont="1" applyAlignment="1">
      <alignment horizontal="right"/>
    </xf>
    <xf numFmtId="0" fontId="9" fillId="0" borderId="0" xfId="0" applyFont="1" applyAlignment="1">
      <alignment horizontal="right"/>
    </xf>
    <xf numFmtId="4" fontId="1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4" fontId="0" fillId="0" borderId="0" xfId="0" applyNumberFormat="1"/>
    <xf numFmtId="0" fontId="1" fillId="2" borderId="1" xfId="0" applyFont="1" applyFill="1" applyBorder="1" applyAlignment="1">
      <alignment vertical="center" wrapText="1"/>
    </xf>
    <xf numFmtId="0" fontId="0" fillId="0" borderId="0" xfId="0" applyFill="1"/>
    <xf numFmtId="49" fontId="1" fillId="2" borderId="1" xfId="0" applyNumberFormat="1" applyFont="1" applyFill="1" applyBorder="1" applyAlignment="1">
      <alignment horizontal="center" vertical="center" wrapText="1"/>
    </xf>
    <xf numFmtId="4" fontId="6" fillId="0" borderId="0" xfId="1" applyNumberFormat="1" applyFont="1" applyAlignment="1">
      <alignment horizontal="right"/>
    </xf>
    <xf numFmtId="4" fontId="1" fillId="0" borderId="0" xfId="1" applyNumberFormat="1" applyFont="1" applyAlignment="1">
      <alignment horizontal="right"/>
    </xf>
    <xf numFmtId="4" fontId="6" fillId="0" borderId="0" xfId="1" applyNumberFormat="1" applyFont="1" applyAlignment="1">
      <alignment horizontal="left"/>
    </xf>
    <xf numFmtId="4" fontId="12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164" fontId="3" fillId="2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right" wrapText="1"/>
    </xf>
    <xf numFmtId="4" fontId="9" fillId="0" borderId="0" xfId="0" applyNumberFormat="1" applyFont="1" applyAlignment="1">
      <alignment horizontal="right"/>
    </xf>
    <xf numFmtId="0" fontId="1" fillId="0" borderId="0" xfId="2" applyFont="1" applyFill="1"/>
    <xf numFmtId="22" fontId="1" fillId="0" borderId="0" xfId="2" applyNumberFormat="1" applyFont="1" applyFill="1" applyAlignment="1">
      <alignment horizontal="left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49" fontId="15" fillId="0" borderId="1" xfId="0" applyNumberFormat="1" applyFont="1" applyBorder="1" applyAlignment="1" applyProtection="1">
      <alignment horizontal="lef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 shrinkToFit="1"/>
    </xf>
    <xf numFmtId="0" fontId="13" fillId="0" borderId="0" xfId="0" applyFont="1" applyAlignment="1">
      <alignment horizont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6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topLeftCell="A20" zoomScale="60" zoomScaleNormal="60" workbookViewId="0">
      <selection activeCell="Q28" sqref="Q28"/>
    </sheetView>
  </sheetViews>
  <sheetFormatPr defaultRowHeight="15" x14ac:dyDescent="0.25"/>
  <cols>
    <col min="1" max="1" width="6.42578125" customWidth="1"/>
    <col min="2" max="2" width="48.140625" customWidth="1"/>
    <col min="3" max="4" width="20.28515625" style="23" customWidth="1"/>
    <col min="5" max="5" width="21.85546875" style="23" customWidth="1"/>
    <col min="6" max="6" width="20.5703125" style="23" customWidth="1"/>
    <col min="7" max="7" width="21.140625" style="23" customWidth="1"/>
    <col min="8" max="8" width="22.7109375" style="23" customWidth="1"/>
    <col min="9" max="9" width="23.7109375" style="23" customWidth="1"/>
    <col min="10" max="10" width="22.42578125" style="23" customWidth="1"/>
    <col min="11" max="11" width="20.85546875" style="23" customWidth="1"/>
    <col min="12" max="12" width="20.42578125" style="23" customWidth="1"/>
    <col min="13" max="13" width="17.140625" style="23" customWidth="1"/>
    <col min="14" max="14" width="16.7109375" style="23" customWidth="1"/>
    <col min="15" max="15" width="18.7109375" style="23" customWidth="1"/>
    <col min="16" max="16" width="18.5703125" style="23" customWidth="1"/>
    <col min="17" max="17" width="16.7109375" style="23" customWidth="1"/>
  </cols>
  <sheetData>
    <row r="1" spans="1:17" ht="15.75" x14ac:dyDescent="0.25">
      <c r="D1" s="27"/>
      <c r="E1" s="28"/>
      <c r="G1" s="27"/>
      <c r="H1" s="28"/>
      <c r="J1" s="27"/>
      <c r="K1" s="28"/>
      <c r="M1" s="27"/>
      <c r="N1" s="28"/>
      <c r="P1" s="39" t="s">
        <v>44</v>
      </c>
      <c r="Q1" s="25"/>
    </row>
    <row r="2" spans="1:17" ht="15.75" x14ac:dyDescent="0.25">
      <c r="D2" s="29"/>
      <c r="E2" s="30"/>
      <c r="G2" s="29"/>
      <c r="H2" s="30"/>
      <c r="J2" s="29"/>
      <c r="K2" s="30"/>
      <c r="M2" s="29"/>
      <c r="N2" s="30"/>
      <c r="P2" s="40" t="s">
        <v>45</v>
      </c>
      <c r="Q2" s="25"/>
    </row>
    <row r="3" spans="1:17" ht="31.5" x14ac:dyDescent="0.25">
      <c r="E3" s="38"/>
      <c r="H3" s="38"/>
      <c r="K3" s="38"/>
      <c r="N3" s="38"/>
      <c r="P3" s="41" t="s">
        <v>47</v>
      </c>
      <c r="Q3" s="25"/>
    </row>
    <row r="4" spans="1:17" ht="15.75" x14ac:dyDescent="0.25">
      <c r="D4" s="27"/>
      <c r="E4" s="28"/>
      <c r="G4" s="27"/>
      <c r="H4" s="28"/>
      <c r="J4" s="27"/>
      <c r="K4" s="28"/>
      <c r="M4" s="27"/>
      <c r="N4" s="28"/>
      <c r="P4" s="41"/>
      <c r="Q4" s="25"/>
    </row>
    <row r="5" spans="1:17" ht="15.75" x14ac:dyDescent="0.25">
      <c r="D5" s="29"/>
      <c r="E5" s="30"/>
      <c r="G5" s="29"/>
      <c r="H5" s="30"/>
      <c r="J5" s="29"/>
      <c r="K5" s="30"/>
      <c r="M5" s="29"/>
      <c r="N5" s="30"/>
      <c r="P5" s="42" t="s">
        <v>46</v>
      </c>
      <c r="Q5" s="25"/>
    </row>
    <row r="6" spans="1:17" x14ac:dyDescent="0.25">
      <c r="E6" s="38"/>
      <c r="H6" s="38"/>
      <c r="K6" s="38"/>
      <c r="N6" s="38"/>
      <c r="Q6" s="38"/>
    </row>
    <row r="7" spans="1:17" ht="16.5" customHeight="1" x14ac:dyDescent="0.3">
      <c r="A7" s="55" t="s">
        <v>70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9" spans="1:17" ht="15.75" customHeight="1" x14ac:dyDescent="0.25">
      <c r="A9" s="57" t="s">
        <v>0</v>
      </c>
      <c r="B9" s="58" t="s">
        <v>4</v>
      </c>
      <c r="C9" s="53" t="s">
        <v>42</v>
      </c>
      <c r="D9" s="54" t="s">
        <v>17</v>
      </c>
      <c r="E9" s="54" t="s">
        <v>2</v>
      </c>
      <c r="F9" s="53" t="s">
        <v>71</v>
      </c>
      <c r="G9" s="54" t="s">
        <v>17</v>
      </c>
      <c r="H9" s="54" t="s">
        <v>2</v>
      </c>
      <c r="I9" s="53" t="s">
        <v>43</v>
      </c>
      <c r="J9" s="54" t="s">
        <v>17</v>
      </c>
      <c r="K9" s="54" t="s">
        <v>2</v>
      </c>
      <c r="L9" s="53" t="s">
        <v>72</v>
      </c>
      <c r="M9" s="54" t="s">
        <v>17</v>
      </c>
      <c r="N9" s="54" t="s">
        <v>2</v>
      </c>
      <c r="O9" s="53" t="s">
        <v>73</v>
      </c>
      <c r="P9" s="54" t="s">
        <v>17</v>
      </c>
      <c r="Q9" s="54" t="s">
        <v>2</v>
      </c>
    </row>
    <row r="10" spans="1:17" ht="114" customHeight="1" x14ac:dyDescent="0.25">
      <c r="A10" s="57"/>
      <c r="B10" s="59"/>
      <c r="C10" s="53"/>
      <c r="D10" s="54"/>
      <c r="E10" s="54"/>
      <c r="F10" s="53"/>
      <c r="G10" s="54"/>
      <c r="H10" s="54"/>
      <c r="I10" s="53"/>
      <c r="J10" s="54"/>
      <c r="K10" s="54"/>
      <c r="L10" s="53"/>
      <c r="M10" s="54"/>
      <c r="N10" s="54"/>
      <c r="O10" s="53"/>
      <c r="P10" s="54"/>
      <c r="Q10" s="54"/>
    </row>
    <row r="11" spans="1:17" ht="15" customHeight="1" x14ac:dyDescent="0.25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>
        <v>9</v>
      </c>
      <c r="J11" s="2">
        <v>10</v>
      </c>
      <c r="K11" s="2">
        <v>11</v>
      </c>
      <c r="L11" s="2">
        <v>12</v>
      </c>
      <c r="M11" s="2">
        <v>13</v>
      </c>
      <c r="N11" s="2">
        <v>14</v>
      </c>
      <c r="O11" s="2">
        <v>15</v>
      </c>
      <c r="P11" s="2">
        <v>16</v>
      </c>
      <c r="Q11" s="2">
        <v>17</v>
      </c>
    </row>
    <row r="12" spans="1:17" ht="66" customHeight="1" x14ac:dyDescent="0.25">
      <c r="A12" s="9" t="s">
        <v>6</v>
      </c>
      <c r="B12" s="15" t="s">
        <v>19</v>
      </c>
      <c r="C12" s="43">
        <f>D12+E12</f>
        <v>37625301.230000004</v>
      </c>
      <c r="D12" s="43">
        <f>D13+D14+D15+D16+D17</f>
        <v>37625301.230000004</v>
      </c>
      <c r="E12" s="43">
        <v>0</v>
      </c>
      <c r="F12" s="43">
        <f>F13+F14+F15+F16</f>
        <v>29421669.5</v>
      </c>
      <c r="G12" s="52">
        <f>G13+G14+G15+G16</f>
        <v>29421669.5</v>
      </c>
      <c r="H12" s="43">
        <v>0</v>
      </c>
      <c r="I12" s="52">
        <f>SUM(I13:I16)</f>
        <v>29421669.5</v>
      </c>
      <c r="J12" s="52">
        <f t="shared" ref="J12:Q12" si="0">SUM(J13:J16)</f>
        <v>29421669.5</v>
      </c>
      <c r="K12" s="32">
        <f t="shared" si="0"/>
        <v>0</v>
      </c>
      <c r="L12" s="32">
        <f>I12/F12*100</f>
        <v>100</v>
      </c>
      <c r="M12" s="32">
        <f>J12/G12*100</f>
        <v>100</v>
      </c>
      <c r="N12" s="32">
        <f t="shared" si="0"/>
        <v>0</v>
      </c>
      <c r="O12" s="32">
        <f t="shared" si="0"/>
        <v>0</v>
      </c>
      <c r="P12" s="32">
        <f t="shared" si="0"/>
        <v>0</v>
      </c>
      <c r="Q12" s="32">
        <f t="shared" si="0"/>
        <v>0</v>
      </c>
    </row>
    <row r="13" spans="1:17" ht="52.5" customHeight="1" x14ac:dyDescent="0.25">
      <c r="A13" s="5" t="s">
        <v>7</v>
      </c>
      <c r="B13" s="44" t="s">
        <v>20</v>
      </c>
      <c r="C13" s="45">
        <v>18543031.510000002</v>
      </c>
      <c r="D13" s="45">
        <v>18543031.510000002</v>
      </c>
      <c r="E13" s="45">
        <v>0</v>
      </c>
      <c r="F13" s="45">
        <v>15056280</v>
      </c>
      <c r="G13" s="45">
        <v>15056280</v>
      </c>
      <c r="H13" s="45">
        <v>0</v>
      </c>
      <c r="I13" s="45">
        <v>15056280</v>
      </c>
      <c r="J13" s="45">
        <v>15056280</v>
      </c>
      <c r="K13" s="35">
        <v>0</v>
      </c>
      <c r="L13" s="34">
        <f>I13/F13*100</f>
        <v>100</v>
      </c>
      <c r="M13" s="34">
        <f>J13/G13*100</f>
        <v>100</v>
      </c>
      <c r="N13" s="35">
        <v>0</v>
      </c>
      <c r="O13" s="34">
        <f>P13</f>
        <v>0</v>
      </c>
      <c r="P13" s="34">
        <f t="shared" ref="P13:P16" si="1">J13-G13</f>
        <v>0</v>
      </c>
      <c r="Q13" s="35">
        <v>0</v>
      </c>
    </row>
    <row r="14" spans="1:17" ht="68.25" customHeight="1" x14ac:dyDescent="0.25">
      <c r="A14" s="5" t="s">
        <v>8</v>
      </c>
      <c r="B14" s="44" t="s">
        <v>21</v>
      </c>
      <c r="C14" s="45">
        <v>7233073.5499999998</v>
      </c>
      <c r="D14" s="45">
        <v>7233073.5499999998</v>
      </c>
      <c r="E14" s="45">
        <v>0</v>
      </c>
      <c r="F14" s="45">
        <v>5773461.6100000003</v>
      </c>
      <c r="G14" s="45">
        <v>5773461.6100000003</v>
      </c>
      <c r="H14" s="45">
        <v>0</v>
      </c>
      <c r="I14" s="45">
        <f>J14</f>
        <v>5773461.6100000003</v>
      </c>
      <c r="J14" s="45">
        <v>5773461.6100000003</v>
      </c>
      <c r="K14" s="35">
        <v>0</v>
      </c>
      <c r="L14" s="34">
        <f t="shared" ref="L14:L17" si="2">I14/F14*100</f>
        <v>100</v>
      </c>
      <c r="M14" s="34">
        <f t="shared" ref="M14:M16" si="3">J14/G14*100</f>
        <v>100</v>
      </c>
      <c r="N14" s="35">
        <v>0</v>
      </c>
      <c r="O14" s="34">
        <f t="shared" ref="O14:O16" si="4">P14</f>
        <v>0</v>
      </c>
      <c r="P14" s="34">
        <f t="shared" si="1"/>
        <v>0</v>
      </c>
      <c r="Q14" s="35">
        <v>0</v>
      </c>
    </row>
    <row r="15" spans="1:17" ht="66" customHeight="1" x14ac:dyDescent="0.25">
      <c r="A15" s="5" t="s">
        <v>9</v>
      </c>
      <c r="B15" s="44" t="s">
        <v>22</v>
      </c>
      <c r="C15" s="45">
        <v>5605014.6299999999</v>
      </c>
      <c r="D15" s="45">
        <v>5087014.63</v>
      </c>
      <c r="E15" s="45">
        <v>0</v>
      </c>
      <c r="F15" s="45">
        <v>3362479.56</v>
      </c>
      <c r="G15" s="45">
        <v>3362479.56</v>
      </c>
      <c r="H15" s="45">
        <v>0</v>
      </c>
      <c r="I15" s="45">
        <f t="shared" ref="I15:I16" si="5">J15</f>
        <v>3362479.56</v>
      </c>
      <c r="J15" s="45">
        <v>3362479.56</v>
      </c>
      <c r="K15" s="35">
        <v>0</v>
      </c>
      <c r="L15" s="34">
        <f t="shared" si="2"/>
        <v>100</v>
      </c>
      <c r="M15" s="34">
        <f t="shared" si="3"/>
        <v>100</v>
      </c>
      <c r="N15" s="35">
        <v>0</v>
      </c>
      <c r="O15" s="34">
        <f t="shared" si="4"/>
        <v>0</v>
      </c>
      <c r="P15" s="34">
        <f t="shared" si="1"/>
        <v>0</v>
      </c>
      <c r="Q15" s="35">
        <v>0</v>
      </c>
    </row>
    <row r="16" spans="1:17" ht="55.5" customHeight="1" x14ac:dyDescent="0.25">
      <c r="A16" s="4" t="s">
        <v>10</v>
      </c>
      <c r="B16" s="44" t="s">
        <v>23</v>
      </c>
      <c r="C16" s="45">
        <v>6244181.54</v>
      </c>
      <c r="D16" s="45">
        <v>6244181.54</v>
      </c>
      <c r="E16" s="45">
        <v>0</v>
      </c>
      <c r="F16" s="45">
        <v>5229448.33</v>
      </c>
      <c r="G16" s="45">
        <v>5229448.33</v>
      </c>
      <c r="H16" s="45">
        <v>0</v>
      </c>
      <c r="I16" s="45">
        <f t="shared" si="5"/>
        <v>5229448.33</v>
      </c>
      <c r="J16" s="45">
        <v>5229448.33</v>
      </c>
      <c r="K16" s="35">
        <v>0</v>
      </c>
      <c r="L16" s="34">
        <f t="shared" si="2"/>
        <v>100</v>
      </c>
      <c r="M16" s="34">
        <f t="shared" si="3"/>
        <v>100</v>
      </c>
      <c r="N16" s="35">
        <v>0</v>
      </c>
      <c r="O16" s="34">
        <f t="shared" si="4"/>
        <v>0</v>
      </c>
      <c r="P16" s="34">
        <f t="shared" si="1"/>
        <v>0</v>
      </c>
      <c r="Q16" s="35">
        <v>0</v>
      </c>
    </row>
    <row r="17" spans="1:17" ht="55.5" customHeight="1" x14ac:dyDescent="0.25">
      <c r="A17" s="4" t="s">
        <v>74</v>
      </c>
      <c r="B17" s="44" t="s">
        <v>75</v>
      </c>
      <c r="C17" s="45">
        <v>518000</v>
      </c>
      <c r="D17" s="45">
        <v>518000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35">
        <v>0</v>
      </c>
      <c r="L17" s="34">
        <v>0</v>
      </c>
      <c r="M17" s="34">
        <v>0</v>
      </c>
      <c r="N17" s="35">
        <v>0</v>
      </c>
      <c r="O17" s="34">
        <v>0</v>
      </c>
      <c r="P17" s="34">
        <v>0</v>
      </c>
      <c r="Q17" s="35">
        <v>0</v>
      </c>
    </row>
    <row r="18" spans="1:17" ht="51" customHeight="1" x14ac:dyDescent="0.25">
      <c r="A18" s="5" t="s">
        <v>11</v>
      </c>
      <c r="B18" s="16" t="s">
        <v>18</v>
      </c>
      <c r="C18" s="43">
        <f>D18+E18</f>
        <v>89049721.859999985</v>
      </c>
      <c r="D18" s="43">
        <f>SUM(D19:D33)</f>
        <v>8856156.2199999988</v>
      </c>
      <c r="E18" s="43">
        <f t="shared" ref="E18:Q18" si="6">SUM(E19:E33)</f>
        <v>80193565.639999986</v>
      </c>
      <c r="F18" s="43">
        <f t="shared" si="6"/>
        <v>66918337.449999996</v>
      </c>
      <c r="G18" s="43">
        <f t="shared" si="6"/>
        <v>5533222.9400000004</v>
      </c>
      <c r="H18" s="43">
        <f t="shared" si="6"/>
        <v>61385114.509999998</v>
      </c>
      <c r="I18" s="43">
        <f t="shared" si="6"/>
        <v>53751167.07</v>
      </c>
      <c r="J18" s="43">
        <f>SUM(J19:J33)</f>
        <v>5533222.9400000004</v>
      </c>
      <c r="K18" s="43">
        <f t="shared" si="6"/>
        <v>48217944.129999995</v>
      </c>
      <c r="L18" s="32">
        <f>I18/F18*100</f>
        <v>80.323524340636482</v>
      </c>
      <c r="M18" s="32">
        <f>J18/G18*100</f>
        <v>100</v>
      </c>
      <c r="N18" s="32">
        <f t="shared" ref="M18:N33" si="7">K18/H18*100</f>
        <v>78.549896851858122</v>
      </c>
      <c r="O18" s="33">
        <f t="shared" si="6"/>
        <v>0</v>
      </c>
      <c r="P18" s="33">
        <f t="shared" si="6"/>
        <v>0</v>
      </c>
      <c r="Q18" s="33">
        <f t="shared" si="6"/>
        <v>0</v>
      </c>
    </row>
    <row r="19" spans="1:17" ht="67.5" customHeight="1" x14ac:dyDescent="0.25">
      <c r="A19" s="26" t="s">
        <v>12</v>
      </c>
      <c r="B19" s="46" t="s">
        <v>51</v>
      </c>
      <c r="C19" s="43">
        <f t="shared" ref="C19:C33" si="8">D19+E19</f>
        <v>8284446.3999999994</v>
      </c>
      <c r="D19" s="45">
        <v>828444.64</v>
      </c>
      <c r="E19" s="45">
        <v>7456001.7599999998</v>
      </c>
      <c r="F19" s="49">
        <f>G19+H19</f>
        <v>8272271.9100000001</v>
      </c>
      <c r="G19" s="49">
        <v>816270.15</v>
      </c>
      <c r="H19" s="49">
        <v>7456001.7599999998</v>
      </c>
      <c r="I19" s="49">
        <f>J19+K19</f>
        <v>8162701.46</v>
      </c>
      <c r="J19" s="49">
        <v>816270.15</v>
      </c>
      <c r="K19" s="49">
        <v>7346431.3099999996</v>
      </c>
      <c r="L19" s="34">
        <f t="shared" ref="L19:L34" si="9">I19/F19*100</f>
        <v>98.675449124592419</v>
      </c>
      <c r="M19" s="34">
        <f t="shared" ref="M19:N35" si="10">J19/G19*100</f>
        <v>100</v>
      </c>
      <c r="N19" s="34">
        <f t="shared" si="7"/>
        <v>98.530439590454165</v>
      </c>
      <c r="O19" s="34">
        <f>P19+Q19</f>
        <v>0</v>
      </c>
      <c r="P19" s="34">
        <v>0</v>
      </c>
      <c r="Q19" s="34">
        <v>0</v>
      </c>
    </row>
    <row r="20" spans="1:17" ht="62.25" customHeight="1" x14ac:dyDescent="0.25">
      <c r="A20" s="26" t="s">
        <v>13</v>
      </c>
      <c r="B20" s="46" t="s">
        <v>52</v>
      </c>
      <c r="C20" s="43">
        <f t="shared" si="8"/>
        <v>2262171.6</v>
      </c>
      <c r="D20" s="45">
        <v>226217.16</v>
      </c>
      <c r="E20" s="45">
        <v>2035954.44</v>
      </c>
      <c r="F20" s="49">
        <f t="shared" ref="F20:F33" si="11">G20+H20</f>
        <v>2253977.66</v>
      </c>
      <c r="G20" s="49">
        <v>218023.22</v>
      </c>
      <c r="H20" s="49">
        <v>2035954.44</v>
      </c>
      <c r="I20" s="49">
        <f t="shared" ref="I20:I33" si="12">J20+K20</f>
        <v>2180232.1800000002</v>
      </c>
      <c r="J20" s="49">
        <v>218023.22</v>
      </c>
      <c r="K20" s="49">
        <v>1962208.96</v>
      </c>
      <c r="L20" s="34">
        <f t="shared" si="9"/>
        <v>96.728207146471902</v>
      </c>
      <c r="M20" s="34">
        <f t="shared" si="10"/>
        <v>100</v>
      </c>
      <c r="N20" s="34">
        <f t="shared" si="7"/>
        <v>96.377842325391128</v>
      </c>
      <c r="O20" s="34">
        <f>P20+Q20</f>
        <v>0</v>
      </c>
      <c r="P20" s="34">
        <v>0</v>
      </c>
      <c r="Q20" s="34">
        <v>0</v>
      </c>
    </row>
    <row r="21" spans="1:17" ht="71.25" customHeight="1" x14ac:dyDescent="0.25">
      <c r="A21" s="26" t="s">
        <v>14</v>
      </c>
      <c r="B21" s="46" t="s">
        <v>53</v>
      </c>
      <c r="C21" s="43">
        <f t="shared" si="8"/>
        <v>5505708.1400000006</v>
      </c>
      <c r="D21" s="45">
        <v>653121.9</v>
      </c>
      <c r="E21" s="45">
        <v>4852586.24</v>
      </c>
      <c r="F21" s="49">
        <f t="shared" si="11"/>
        <v>5371928.04</v>
      </c>
      <c r="G21" s="49">
        <v>519341.8</v>
      </c>
      <c r="H21" s="49">
        <v>4852586.24</v>
      </c>
      <c r="I21" s="49">
        <f t="shared" si="12"/>
        <v>5193417.91</v>
      </c>
      <c r="J21" s="49">
        <v>519341.8</v>
      </c>
      <c r="K21" s="49">
        <v>4674076.1100000003</v>
      </c>
      <c r="L21" s="34">
        <f t="shared" si="9"/>
        <v>96.676982106409611</v>
      </c>
      <c r="M21" s="34">
        <f t="shared" si="10"/>
        <v>100</v>
      </c>
      <c r="N21" s="34">
        <f t="shared" si="7"/>
        <v>96.32134039105712</v>
      </c>
      <c r="O21" s="34">
        <f>SUM(P21:Q21)</f>
        <v>0</v>
      </c>
      <c r="P21" s="34">
        <v>0</v>
      </c>
      <c r="Q21" s="34">
        <v>0</v>
      </c>
    </row>
    <row r="22" spans="1:17" ht="72" customHeight="1" x14ac:dyDescent="0.25">
      <c r="A22" s="26" t="s">
        <v>39</v>
      </c>
      <c r="B22" s="46" t="s">
        <v>54</v>
      </c>
      <c r="C22" s="43">
        <f t="shared" si="8"/>
        <v>1651937.39</v>
      </c>
      <c r="D22" s="45">
        <v>165193.74</v>
      </c>
      <c r="E22" s="45">
        <v>1486743.65</v>
      </c>
      <c r="F22" s="49">
        <f t="shared" si="11"/>
        <v>1634643.5</v>
      </c>
      <c r="G22" s="49">
        <v>147899.85</v>
      </c>
      <c r="H22" s="49">
        <v>1486743.65</v>
      </c>
      <c r="I22" s="49">
        <f t="shared" si="12"/>
        <v>1478998.49</v>
      </c>
      <c r="J22" s="49">
        <v>147899.85</v>
      </c>
      <c r="K22" s="49">
        <v>1331098.6399999999</v>
      </c>
      <c r="L22" s="34">
        <f t="shared" si="9"/>
        <v>90.478351395885397</v>
      </c>
      <c r="M22" s="34">
        <f t="shared" si="10"/>
        <v>100</v>
      </c>
      <c r="N22" s="34">
        <f t="shared" si="7"/>
        <v>89.531146812027757</v>
      </c>
      <c r="O22" s="34">
        <f>SUM(P22:Q22)</f>
        <v>0</v>
      </c>
      <c r="P22" s="34">
        <v>0</v>
      </c>
      <c r="Q22" s="34">
        <v>0</v>
      </c>
    </row>
    <row r="23" spans="1:17" ht="62.25" customHeight="1" x14ac:dyDescent="0.25">
      <c r="A23" s="26" t="s">
        <v>15</v>
      </c>
      <c r="B23" s="46" t="s">
        <v>55</v>
      </c>
      <c r="C23" s="43">
        <f t="shared" si="8"/>
        <v>2067359.51</v>
      </c>
      <c r="D23" s="45">
        <v>206735.96</v>
      </c>
      <c r="E23" s="45">
        <v>1860623.55</v>
      </c>
      <c r="F23" s="49">
        <f t="shared" si="11"/>
        <v>2032941.99</v>
      </c>
      <c r="G23" s="49">
        <v>172318.44</v>
      </c>
      <c r="H23" s="49">
        <v>1860623.55</v>
      </c>
      <c r="I23" s="49">
        <f t="shared" si="12"/>
        <v>1723184.3199999998</v>
      </c>
      <c r="J23" s="49">
        <v>172318.44</v>
      </c>
      <c r="K23" s="49">
        <v>1550865.88</v>
      </c>
      <c r="L23" s="34">
        <f t="shared" si="9"/>
        <v>84.763083672643305</v>
      </c>
      <c r="M23" s="34">
        <f t="shared" si="10"/>
        <v>100</v>
      </c>
      <c r="N23" s="34">
        <f t="shared" si="7"/>
        <v>83.35194295482286</v>
      </c>
      <c r="O23" s="34">
        <f>Q23+P23</f>
        <v>0</v>
      </c>
      <c r="P23" s="34">
        <v>0</v>
      </c>
      <c r="Q23" s="34">
        <v>0</v>
      </c>
    </row>
    <row r="24" spans="1:17" ht="51" customHeight="1" x14ac:dyDescent="0.25">
      <c r="A24" s="26" t="s">
        <v>40</v>
      </c>
      <c r="B24" s="46" t="s">
        <v>56</v>
      </c>
      <c r="C24" s="43">
        <f t="shared" si="8"/>
        <v>1651899.47</v>
      </c>
      <c r="D24" s="45">
        <v>165189.95000000001</v>
      </c>
      <c r="E24" s="45">
        <v>1486709.52</v>
      </c>
      <c r="F24" s="49">
        <f t="shared" si="11"/>
        <v>1649436.47</v>
      </c>
      <c r="G24" s="49">
        <v>162726.95000000001</v>
      </c>
      <c r="H24" s="49">
        <v>1486709.52</v>
      </c>
      <c r="I24" s="49">
        <f t="shared" si="12"/>
        <v>1627269.48</v>
      </c>
      <c r="J24" s="49">
        <v>162726.95000000001</v>
      </c>
      <c r="K24" s="49">
        <v>1464542.53</v>
      </c>
      <c r="L24" s="34">
        <f t="shared" si="9"/>
        <v>98.656087069543204</v>
      </c>
      <c r="M24" s="34">
        <f t="shared" si="10"/>
        <v>100</v>
      </c>
      <c r="N24" s="34">
        <f t="shared" si="7"/>
        <v>98.508989839521576</v>
      </c>
      <c r="O24" s="34">
        <f>Q24+P24</f>
        <v>0</v>
      </c>
      <c r="P24" s="34">
        <v>0</v>
      </c>
      <c r="Q24" s="34">
        <v>0</v>
      </c>
    </row>
    <row r="25" spans="1:17" ht="51" customHeight="1" x14ac:dyDescent="0.25">
      <c r="A25" s="26" t="s">
        <v>41</v>
      </c>
      <c r="B25" s="46" t="s">
        <v>57</v>
      </c>
      <c r="C25" s="43">
        <f t="shared" si="8"/>
        <v>5278506.91</v>
      </c>
      <c r="D25" s="45">
        <v>527850.69999999995</v>
      </c>
      <c r="E25" s="45">
        <v>4750656.21</v>
      </c>
      <c r="F25" s="49">
        <f t="shared" si="11"/>
        <v>4750656.21</v>
      </c>
      <c r="G25" s="45">
        <v>0</v>
      </c>
      <c r="H25" s="49">
        <v>4750656.21</v>
      </c>
      <c r="I25" s="49">
        <f t="shared" si="12"/>
        <v>0</v>
      </c>
      <c r="J25" s="49">
        <v>0</v>
      </c>
      <c r="K25" s="49">
        <v>0</v>
      </c>
      <c r="L25" s="34">
        <f t="shared" si="9"/>
        <v>0</v>
      </c>
      <c r="M25" s="34">
        <v>0</v>
      </c>
      <c r="N25" s="34">
        <f t="shared" si="7"/>
        <v>0</v>
      </c>
      <c r="O25" s="34">
        <f>Q25+P25</f>
        <v>0</v>
      </c>
      <c r="P25" s="34">
        <v>0</v>
      </c>
      <c r="Q25" s="34">
        <v>0</v>
      </c>
    </row>
    <row r="26" spans="1:17" ht="66" customHeight="1" x14ac:dyDescent="0.25">
      <c r="A26" s="26" t="s">
        <v>16</v>
      </c>
      <c r="B26" s="46" t="s">
        <v>58</v>
      </c>
      <c r="C26" s="43">
        <f t="shared" si="8"/>
        <v>14173202.649999999</v>
      </c>
      <c r="D26" s="45">
        <v>1557426.46</v>
      </c>
      <c r="E26" s="45">
        <v>12615776.189999999</v>
      </c>
      <c r="F26" s="49">
        <f t="shared" si="11"/>
        <v>14182872.649999999</v>
      </c>
      <c r="G26" s="49">
        <v>1567096.46</v>
      </c>
      <c r="H26" s="49">
        <v>12615776.189999999</v>
      </c>
      <c r="I26" s="49">
        <f>J26+K26</f>
        <v>14089902.649999999</v>
      </c>
      <c r="J26" s="49">
        <v>1567096.46</v>
      </c>
      <c r="K26" s="49">
        <v>12522806.189999999</v>
      </c>
      <c r="L26" s="34">
        <f t="shared" si="9"/>
        <v>99.344491047094039</v>
      </c>
      <c r="M26" s="34">
        <f t="shared" si="10"/>
        <v>100</v>
      </c>
      <c r="N26" s="34">
        <f t="shared" si="7"/>
        <v>99.263065556967518</v>
      </c>
      <c r="O26" s="34">
        <f>P26+Q26</f>
        <v>0</v>
      </c>
      <c r="P26" s="34">
        <v>0</v>
      </c>
      <c r="Q26" s="34">
        <v>0</v>
      </c>
    </row>
    <row r="27" spans="1:17" ht="66" customHeight="1" x14ac:dyDescent="0.25">
      <c r="A27" s="26" t="s">
        <v>48</v>
      </c>
      <c r="B27" s="46" t="s">
        <v>59</v>
      </c>
      <c r="C27" s="43">
        <f t="shared" si="8"/>
        <v>4606341.32</v>
      </c>
      <c r="D27" s="45">
        <v>285597.53000000003</v>
      </c>
      <c r="E27" s="45">
        <v>4320743.79</v>
      </c>
      <c r="F27" s="49">
        <f t="shared" si="11"/>
        <v>4320743.79</v>
      </c>
      <c r="G27" s="49">
        <v>0</v>
      </c>
      <c r="H27" s="49">
        <v>4320743.79</v>
      </c>
      <c r="I27" s="49">
        <f t="shared" si="12"/>
        <v>0</v>
      </c>
      <c r="J27" s="49">
        <v>0</v>
      </c>
      <c r="K27" s="49">
        <v>0</v>
      </c>
      <c r="L27" s="34">
        <f t="shared" si="9"/>
        <v>0</v>
      </c>
      <c r="M27" s="34">
        <v>0</v>
      </c>
      <c r="N27" s="34">
        <f t="shared" si="7"/>
        <v>0</v>
      </c>
      <c r="O27" s="34">
        <v>0</v>
      </c>
      <c r="P27" s="34">
        <v>0</v>
      </c>
      <c r="Q27" s="34">
        <v>0</v>
      </c>
    </row>
    <row r="28" spans="1:17" ht="66" customHeight="1" x14ac:dyDescent="0.25">
      <c r="A28" s="26" t="s">
        <v>49</v>
      </c>
      <c r="B28" s="46" t="s">
        <v>60</v>
      </c>
      <c r="C28" s="43">
        <f t="shared" si="8"/>
        <v>3491221.13</v>
      </c>
      <c r="D28" s="45">
        <v>337816.48</v>
      </c>
      <c r="E28" s="45">
        <v>3153404.65</v>
      </c>
      <c r="F28" s="49">
        <f t="shared" si="11"/>
        <v>3153404.65</v>
      </c>
      <c r="G28" s="49">
        <v>0</v>
      </c>
      <c r="H28" s="49">
        <v>3153404.65</v>
      </c>
      <c r="I28" s="49">
        <f t="shared" si="12"/>
        <v>0</v>
      </c>
      <c r="J28" s="49">
        <v>0</v>
      </c>
      <c r="K28" s="49">
        <v>0</v>
      </c>
      <c r="L28" s="34">
        <f t="shared" si="9"/>
        <v>0</v>
      </c>
      <c r="M28" s="34">
        <v>0</v>
      </c>
      <c r="N28" s="34">
        <f t="shared" si="7"/>
        <v>0</v>
      </c>
      <c r="O28" s="34">
        <v>0</v>
      </c>
      <c r="P28" s="34">
        <v>0</v>
      </c>
      <c r="Q28" s="34">
        <v>0</v>
      </c>
    </row>
    <row r="29" spans="1:17" ht="64.5" customHeight="1" x14ac:dyDescent="0.25">
      <c r="A29" s="26" t="s">
        <v>50</v>
      </c>
      <c r="B29" s="47" t="s">
        <v>65</v>
      </c>
      <c r="C29" s="43">
        <f t="shared" si="8"/>
        <v>3485942.4000000004</v>
      </c>
      <c r="D29" s="45">
        <v>348594.24</v>
      </c>
      <c r="E29" s="45">
        <v>3137348.16</v>
      </c>
      <c r="F29" s="49">
        <f t="shared" si="11"/>
        <v>17700</v>
      </c>
      <c r="G29" s="49">
        <v>1770</v>
      </c>
      <c r="H29" s="49">
        <v>15930</v>
      </c>
      <c r="I29" s="49">
        <f t="shared" si="12"/>
        <v>17700</v>
      </c>
      <c r="J29" s="49">
        <v>1770</v>
      </c>
      <c r="K29" s="49">
        <v>15930</v>
      </c>
      <c r="L29" s="34">
        <f t="shared" si="9"/>
        <v>100</v>
      </c>
      <c r="M29" s="34">
        <f t="shared" si="10"/>
        <v>100</v>
      </c>
      <c r="N29" s="34">
        <f t="shared" si="7"/>
        <v>100</v>
      </c>
      <c r="O29" s="34">
        <v>0</v>
      </c>
      <c r="P29" s="34">
        <v>0</v>
      </c>
      <c r="Q29" s="34">
        <v>0</v>
      </c>
    </row>
    <row r="30" spans="1:17" ht="66" customHeight="1" x14ac:dyDescent="0.25">
      <c r="A30" s="26" t="s">
        <v>61</v>
      </c>
      <c r="B30" s="47" t="s">
        <v>66</v>
      </c>
      <c r="C30" s="43">
        <f t="shared" si="8"/>
        <v>13942882.049999999</v>
      </c>
      <c r="D30" s="45">
        <v>1329440.01</v>
      </c>
      <c r="E30" s="45">
        <v>12613442.039999999</v>
      </c>
      <c r="F30" s="49">
        <f t="shared" si="11"/>
        <v>53100</v>
      </c>
      <c r="G30" s="49">
        <v>5310</v>
      </c>
      <c r="H30" s="49">
        <v>47790</v>
      </c>
      <c r="I30" s="49">
        <f t="shared" si="12"/>
        <v>53100</v>
      </c>
      <c r="J30" s="49">
        <v>5310</v>
      </c>
      <c r="K30" s="49">
        <v>47790</v>
      </c>
      <c r="L30" s="34">
        <f t="shared" si="9"/>
        <v>100</v>
      </c>
      <c r="M30" s="34">
        <f t="shared" si="10"/>
        <v>100</v>
      </c>
      <c r="N30" s="34">
        <f t="shared" si="7"/>
        <v>100</v>
      </c>
      <c r="O30" s="34">
        <v>0</v>
      </c>
      <c r="P30" s="34">
        <v>0</v>
      </c>
      <c r="Q30" s="34">
        <v>0</v>
      </c>
    </row>
    <row r="31" spans="1:17" ht="57.75" customHeight="1" x14ac:dyDescent="0.25">
      <c r="A31" s="26" t="s">
        <v>62</v>
      </c>
      <c r="B31" s="48" t="s">
        <v>67</v>
      </c>
      <c r="C31" s="43">
        <f t="shared" si="8"/>
        <v>9786067.0700000003</v>
      </c>
      <c r="D31" s="45">
        <v>957823.79</v>
      </c>
      <c r="E31" s="45">
        <v>8828243.2799999993</v>
      </c>
      <c r="F31" s="49">
        <f t="shared" si="11"/>
        <v>9578236.8099999987</v>
      </c>
      <c r="G31" s="49">
        <v>957823.69</v>
      </c>
      <c r="H31" s="49">
        <v>8620413.1199999992</v>
      </c>
      <c r="I31" s="49">
        <f t="shared" si="12"/>
        <v>9578236.8099999987</v>
      </c>
      <c r="J31" s="49">
        <v>957823.69</v>
      </c>
      <c r="K31" s="49">
        <v>8620413.1199999992</v>
      </c>
      <c r="L31" s="34">
        <f t="shared" si="9"/>
        <v>100</v>
      </c>
      <c r="M31" s="34">
        <f t="shared" si="10"/>
        <v>100</v>
      </c>
      <c r="N31" s="34">
        <f t="shared" si="7"/>
        <v>100</v>
      </c>
      <c r="O31" s="34">
        <v>0</v>
      </c>
      <c r="P31" s="34">
        <v>0</v>
      </c>
      <c r="Q31" s="34">
        <v>0</v>
      </c>
    </row>
    <row r="32" spans="1:17" ht="52.5" customHeight="1" x14ac:dyDescent="0.25">
      <c r="A32" s="26" t="s">
        <v>63</v>
      </c>
      <c r="B32" s="48" t="s">
        <v>68</v>
      </c>
      <c r="C32" s="43">
        <f t="shared" si="8"/>
        <v>9808923.0200000014</v>
      </c>
      <c r="D32" s="45">
        <v>961392.38</v>
      </c>
      <c r="E32" s="45">
        <v>8847530.6400000006</v>
      </c>
      <c r="F32" s="49">
        <f t="shared" si="11"/>
        <v>9613923.7700000014</v>
      </c>
      <c r="G32" s="49">
        <v>961392.38</v>
      </c>
      <c r="H32" s="49">
        <v>8652531.3900000006</v>
      </c>
      <c r="I32" s="49">
        <f t="shared" si="12"/>
        <v>9613923.7700000014</v>
      </c>
      <c r="J32" s="49">
        <v>961392.38</v>
      </c>
      <c r="K32" s="49">
        <v>8652531.3900000006</v>
      </c>
      <c r="L32" s="34">
        <f t="shared" si="9"/>
        <v>100</v>
      </c>
      <c r="M32" s="34">
        <f t="shared" si="10"/>
        <v>100</v>
      </c>
      <c r="N32" s="34">
        <f t="shared" si="7"/>
        <v>100</v>
      </c>
      <c r="O32" s="34">
        <v>0</v>
      </c>
      <c r="P32" s="34">
        <v>0</v>
      </c>
      <c r="Q32" s="34">
        <v>0</v>
      </c>
    </row>
    <row r="33" spans="1:17" ht="57" customHeight="1" x14ac:dyDescent="0.25">
      <c r="A33" s="26" t="s">
        <v>64</v>
      </c>
      <c r="B33" s="48" t="s">
        <v>69</v>
      </c>
      <c r="C33" s="43">
        <f t="shared" si="8"/>
        <v>3053112.8</v>
      </c>
      <c r="D33" s="45">
        <v>305311.28000000003</v>
      </c>
      <c r="E33" s="45">
        <v>2747801.52</v>
      </c>
      <c r="F33" s="49">
        <f t="shared" si="11"/>
        <v>32500</v>
      </c>
      <c r="G33" s="49">
        <v>3250</v>
      </c>
      <c r="H33" s="49">
        <v>29250</v>
      </c>
      <c r="I33" s="49">
        <f t="shared" si="12"/>
        <v>32500</v>
      </c>
      <c r="J33" s="49">
        <v>3250</v>
      </c>
      <c r="K33" s="49">
        <v>29250</v>
      </c>
      <c r="L33" s="34">
        <f t="shared" si="9"/>
        <v>100</v>
      </c>
      <c r="M33" s="34">
        <f t="shared" si="10"/>
        <v>100</v>
      </c>
      <c r="N33" s="34">
        <f t="shared" si="7"/>
        <v>100</v>
      </c>
      <c r="O33" s="34">
        <v>0</v>
      </c>
      <c r="P33" s="34">
        <v>0</v>
      </c>
      <c r="Q33" s="34">
        <v>0</v>
      </c>
    </row>
    <row r="34" spans="1:17" ht="20.25" customHeight="1" x14ac:dyDescent="0.25">
      <c r="A34" s="7"/>
      <c r="B34" s="8" t="s">
        <v>3</v>
      </c>
      <c r="C34" s="51">
        <f>D34+E34</f>
        <v>126675023.08999999</v>
      </c>
      <c r="D34" s="50">
        <f>D12+D18</f>
        <v>46481457.450000003</v>
      </c>
      <c r="E34" s="50">
        <f>E12+E18</f>
        <v>80193565.639999986</v>
      </c>
      <c r="F34" s="51">
        <f>G34+H34</f>
        <v>96340006.949999988</v>
      </c>
      <c r="G34" s="50">
        <f>G12+G18</f>
        <v>34954892.439999998</v>
      </c>
      <c r="H34" s="50">
        <f>H12+H18</f>
        <v>61385114.509999998</v>
      </c>
      <c r="I34" s="51">
        <f>J34+K34</f>
        <v>83172836.569999993</v>
      </c>
      <c r="J34" s="50">
        <f>J12+J18</f>
        <v>34954892.439999998</v>
      </c>
      <c r="K34" s="50">
        <f>K12+K18</f>
        <v>48217944.129999995</v>
      </c>
      <c r="L34" s="32">
        <f>I34/F34*100</f>
        <v>86.332603871584013</v>
      </c>
      <c r="M34" s="32">
        <f t="shared" si="10"/>
        <v>100</v>
      </c>
      <c r="N34" s="32">
        <f t="shared" si="10"/>
        <v>78.549896851858122</v>
      </c>
      <c r="O34" s="36">
        <f>P34+Q34</f>
        <v>0</v>
      </c>
      <c r="P34" s="37">
        <f>P12+P18</f>
        <v>0</v>
      </c>
      <c r="Q34" s="37">
        <f>Q12+Q18</f>
        <v>0</v>
      </c>
    </row>
    <row r="35" spans="1:17" ht="15.75" hidden="1" x14ac:dyDescent="0.25">
      <c r="C35" s="23">
        <f>SUM(C19:C26)</f>
        <v>40875232.07</v>
      </c>
      <c r="E35" s="31">
        <f>SUM(E19:E26)</f>
        <v>36545051.560000002</v>
      </c>
      <c r="F35" s="23">
        <f>SUM(F19:F26)</f>
        <v>40148728.429999992</v>
      </c>
      <c r="H35" s="31">
        <f>SUM(H19:H26)</f>
        <v>36545051.560000002</v>
      </c>
      <c r="I35" s="23">
        <f>SUM(I19:I26)</f>
        <v>34455706.489999995</v>
      </c>
      <c r="K35" s="31">
        <f>SUM(K19:K26)</f>
        <v>30852029.619999997</v>
      </c>
      <c r="L35" s="23">
        <f>SUM(L19:L26)</f>
        <v>665.32265156263986</v>
      </c>
      <c r="M35" s="32" t="e">
        <f t="shared" si="10"/>
        <v>#DIV/0!</v>
      </c>
      <c r="N35" s="31">
        <f>SUM(N19:N26)</f>
        <v>661.88476747024208</v>
      </c>
      <c r="O35" s="23">
        <f>SUM(O19:O26)</f>
        <v>0</v>
      </c>
      <c r="Q35" s="31">
        <f>SUM(Q19:Q26)</f>
        <v>0</v>
      </c>
    </row>
    <row r="36" spans="1:17" x14ac:dyDescent="0.25">
      <c r="E36" s="31"/>
      <c r="H36" s="31"/>
      <c r="K36" s="31"/>
      <c r="N36" s="31"/>
      <c r="Q36" s="31"/>
    </row>
  </sheetData>
  <mergeCells count="18">
    <mergeCell ref="A7:Q7"/>
    <mergeCell ref="K9:K10"/>
    <mergeCell ref="L9:L10"/>
    <mergeCell ref="M9:M10"/>
    <mergeCell ref="N9:N10"/>
    <mergeCell ref="O9:O10"/>
    <mergeCell ref="F9:F10"/>
    <mergeCell ref="G9:G10"/>
    <mergeCell ref="H9:H10"/>
    <mergeCell ref="I9:I10"/>
    <mergeCell ref="J9:J10"/>
    <mergeCell ref="A9:A10"/>
    <mergeCell ref="B9:B10"/>
    <mergeCell ref="C9:C10"/>
    <mergeCell ref="D9:D10"/>
    <mergeCell ref="E9:E10"/>
    <mergeCell ref="P9:P10"/>
    <mergeCell ref="Q9:Q10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2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22" workbookViewId="0">
      <selection activeCell="B24" sqref="B24"/>
    </sheetView>
  </sheetViews>
  <sheetFormatPr defaultRowHeight="15" x14ac:dyDescent="0.25"/>
  <cols>
    <col min="1" max="1" width="6.42578125" customWidth="1"/>
    <col min="2" max="2" width="47.7109375" customWidth="1"/>
    <col min="3" max="3" width="14.85546875" customWidth="1"/>
    <col min="4" max="4" width="12.5703125" customWidth="1"/>
    <col min="5" max="5" width="12.42578125" customWidth="1"/>
    <col min="6" max="6" width="14.28515625" customWidth="1"/>
    <col min="7" max="7" width="11.28515625" customWidth="1"/>
    <col min="8" max="8" width="12" customWidth="1"/>
  </cols>
  <sheetData>
    <row r="1" spans="1:8" ht="15.75" x14ac:dyDescent="0.25">
      <c r="H1" s="17" t="s">
        <v>36</v>
      </c>
    </row>
    <row r="2" spans="1:8" ht="15.75" x14ac:dyDescent="0.25">
      <c r="H2" s="18" t="s">
        <v>24</v>
      </c>
    </row>
    <row r="3" spans="1:8" x14ac:dyDescent="0.25">
      <c r="H3" s="19" t="s">
        <v>38</v>
      </c>
    </row>
    <row r="4" spans="1:8" ht="15.75" x14ac:dyDescent="0.25">
      <c r="H4" s="17" t="s">
        <v>35</v>
      </c>
    </row>
    <row r="5" spans="1:8" ht="15.75" x14ac:dyDescent="0.25">
      <c r="H5" s="18" t="s">
        <v>24</v>
      </c>
    </row>
    <row r="6" spans="1:8" x14ac:dyDescent="0.25">
      <c r="H6" s="19" t="s">
        <v>34</v>
      </c>
    </row>
    <row r="8" spans="1:8" ht="48" customHeight="1" x14ac:dyDescent="0.3">
      <c r="A8" s="55" t="s">
        <v>25</v>
      </c>
      <c r="B8" s="55"/>
      <c r="C8" s="55"/>
      <c r="D8" s="55"/>
      <c r="E8" s="55"/>
      <c r="F8" s="55"/>
      <c r="G8" s="55"/>
      <c r="H8" s="55"/>
    </row>
    <row r="10" spans="1:8" ht="15.75" x14ac:dyDescent="0.25">
      <c r="A10" s="57" t="s">
        <v>0</v>
      </c>
      <c r="B10" s="60" t="s">
        <v>4</v>
      </c>
      <c r="C10" s="61" t="s">
        <v>26</v>
      </c>
      <c r="D10" s="61"/>
      <c r="E10" s="61"/>
      <c r="F10" s="61" t="s">
        <v>27</v>
      </c>
      <c r="G10" s="61"/>
      <c r="H10" s="61"/>
    </row>
    <row r="11" spans="1:8" ht="15.75" customHeight="1" x14ac:dyDescent="0.25">
      <c r="A11" s="57"/>
      <c r="B11" s="60"/>
      <c r="C11" s="62" t="s">
        <v>5</v>
      </c>
      <c r="D11" s="57" t="s">
        <v>1</v>
      </c>
      <c r="E11" s="57"/>
      <c r="F11" s="62" t="s">
        <v>5</v>
      </c>
      <c r="G11" s="57" t="s">
        <v>1</v>
      </c>
      <c r="H11" s="57"/>
    </row>
    <row r="12" spans="1:8" ht="63" x14ac:dyDescent="0.25">
      <c r="A12" s="57"/>
      <c r="B12" s="60"/>
      <c r="C12" s="62"/>
      <c r="D12" s="1" t="s">
        <v>17</v>
      </c>
      <c r="E12" s="1" t="s">
        <v>2</v>
      </c>
      <c r="F12" s="62"/>
      <c r="G12" s="1" t="s">
        <v>17</v>
      </c>
      <c r="H12" s="1" t="s">
        <v>2</v>
      </c>
    </row>
    <row r="13" spans="1:8" ht="15" customHeight="1" x14ac:dyDescent="0.25">
      <c r="A13" s="2">
        <v>1</v>
      </c>
      <c r="B13" s="2">
        <v>2</v>
      </c>
      <c r="C13" s="3">
        <v>3</v>
      </c>
      <c r="D13" s="2">
        <v>4</v>
      </c>
      <c r="E13" s="2">
        <v>5</v>
      </c>
      <c r="F13" s="3">
        <v>6</v>
      </c>
      <c r="G13" s="2">
        <v>7</v>
      </c>
      <c r="H13" s="2">
        <v>8</v>
      </c>
    </row>
    <row r="14" spans="1:8" ht="63" x14ac:dyDescent="0.25">
      <c r="A14" s="9" t="s">
        <v>6</v>
      </c>
      <c r="B14" s="22" t="s">
        <v>19</v>
      </c>
      <c r="C14" s="11">
        <f t="shared" ref="C14:C22" si="0">D14+E14</f>
        <v>25823.05</v>
      </c>
      <c r="D14" s="11">
        <f>D15+D16+D17+D18</f>
        <v>25823.05</v>
      </c>
      <c r="E14" s="11">
        <v>0</v>
      </c>
      <c r="F14" s="11">
        <f>G14+H14</f>
        <v>26565.13</v>
      </c>
      <c r="G14" s="11">
        <f>G15+G16+G17+G18</f>
        <v>26565.13</v>
      </c>
      <c r="H14" s="11">
        <v>0</v>
      </c>
    </row>
    <row r="15" spans="1:8" ht="47.25" x14ac:dyDescent="0.25">
      <c r="A15" s="5" t="s">
        <v>7</v>
      </c>
      <c r="B15" s="10" t="s">
        <v>20</v>
      </c>
      <c r="C15" s="6">
        <f t="shared" si="0"/>
        <v>14000</v>
      </c>
      <c r="D15" s="6">
        <v>14000</v>
      </c>
      <c r="E15" s="6">
        <v>0</v>
      </c>
      <c r="F15" s="6">
        <f>G15+H15</f>
        <v>14400</v>
      </c>
      <c r="G15" s="6">
        <v>14400</v>
      </c>
      <c r="H15" s="6">
        <v>0</v>
      </c>
    </row>
    <row r="16" spans="1:8" ht="63" x14ac:dyDescent="0.25">
      <c r="A16" s="5" t="s">
        <v>8</v>
      </c>
      <c r="B16" s="10" t="s">
        <v>21</v>
      </c>
      <c r="C16" s="6">
        <f t="shared" si="0"/>
        <v>4800</v>
      </c>
      <c r="D16" s="6">
        <v>4800</v>
      </c>
      <c r="E16" s="6">
        <v>0</v>
      </c>
      <c r="F16" s="6">
        <f>G16+H16</f>
        <v>4900</v>
      </c>
      <c r="G16" s="6">
        <v>4900</v>
      </c>
      <c r="H16" s="6">
        <v>0</v>
      </c>
    </row>
    <row r="17" spans="1:8" ht="63" x14ac:dyDescent="0.25">
      <c r="A17" s="5" t="s">
        <v>9</v>
      </c>
      <c r="B17" s="10" t="s">
        <v>22</v>
      </c>
      <c r="C17" s="6">
        <f t="shared" si="0"/>
        <v>3400</v>
      </c>
      <c r="D17" s="6">
        <v>3400</v>
      </c>
      <c r="E17" s="6">
        <v>0</v>
      </c>
      <c r="F17" s="6">
        <f>G17+H17</f>
        <v>3400</v>
      </c>
      <c r="G17" s="6">
        <v>3400</v>
      </c>
      <c r="H17" s="6">
        <v>0</v>
      </c>
    </row>
    <row r="18" spans="1:8" ht="47.25" x14ac:dyDescent="0.25">
      <c r="A18" s="4" t="s">
        <v>10</v>
      </c>
      <c r="B18" s="10" t="s">
        <v>23</v>
      </c>
      <c r="C18" s="6">
        <f t="shared" si="0"/>
        <v>3623.05</v>
      </c>
      <c r="D18" s="6">
        <v>3623.05</v>
      </c>
      <c r="E18" s="6">
        <v>0</v>
      </c>
      <c r="F18" s="6">
        <f>G18+H18</f>
        <v>3865.13</v>
      </c>
      <c r="G18" s="6">
        <v>3865.13</v>
      </c>
      <c r="H18" s="6">
        <v>0</v>
      </c>
    </row>
    <row r="19" spans="1:8" ht="47.25" x14ac:dyDescent="0.25">
      <c r="A19" s="5" t="s">
        <v>11</v>
      </c>
      <c r="B19" s="8" t="s">
        <v>18</v>
      </c>
      <c r="C19" s="12">
        <f t="shared" si="0"/>
        <v>62592.039999999994</v>
      </c>
      <c r="D19" s="11">
        <f>SUM(D20:D22)+D24</f>
        <v>6259.2</v>
      </c>
      <c r="E19" s="11">
        <f>SUM(E20:E22)+E24</f>
        <v>56332.84</v>
      </c>
      <c r="F19" s="12">
        <f>F23</f>
        <v>48965.67</v>
      </c>
      <c r="G19" s="12">
        <f>G23</f>
        <v>4896.57</v>
      </c>
      <c r="H19" s="12">
        <f>H23</f>
        <v>44069.1</v>
      </c>
    </row>
    <row r="20" spans="1:8" ht="220.5" x14ac:dyDescent="0.25">
      <c r="A20" s="5" t="s">
        <v>12</v>
      </c>
      <c r="B20" s="13" t="s">
        <v>28</v>
      </c>
      <c r="C20" s="6">
        <f t="shared" si="0"/>
        <v>22009</v>
      </c>
      <c r="D20" s="6">
        <v>2200.9</v>
      </c>
      <c r="E20" s="6">
        <v>19808.099999999999</v>
      </c>
      <c r="F20" s="6" t="s">
        <v>29</v>
      </c>
      <c r="G20" s="6" t="s">
        <v>29</v>
      </c>
      <c r="H20" s="6" t="s">
        <v>29</v>
      </c>
    </row>
    <row r="21" spans="1:8" ht="126" x14ac:dyDescent="0.25">
      <c r="A21" s="5" t="s">
        <v>13</v>
      </c>
      <c r="B21" s="14" t="s">
        <v>30</v>
      </c>
      <c r="C21" s="6">
        <f t="shared" si="0"/>
        <v>18413.330000000002</v>
      </c>
      <c r="D21" s="6">
        <v>1841.33</v>
      </c>
      <c r="E21" s="6">
        <v>16572</v>
      </c>
      <c r="F21" s="6" t="s">
        <v>29</v>
      </c>
      <c r="G21" s="6" t="s">
        <v>29</v>
      </c>
      <c r="H21" s="6" t="s">
        <v>29</v>
      </c>
    </row>
    <row r="22" spans="1:8" ht="126" x14ac:dyDescent="0.25">
      <c r="A22" s="5" t="s">
        <v>14</v>
      </c>
      <c r="B22" s="13" t="s">
        <v>31</v>
      </c>
      <c r="C22" s="6">
        <f t="shared" si="0"/>
        <v>8542.2199999999993</v>
      </c>
      <c r="D22" s="6">
        <v>854.22</v>
      </c>
      <c r="E22" s="6">
        <v>7688</v>
      </c>
      <c r="F22" s="6" t="s">
        <v>29</v>
      </c>
      <c r="G22" s="6" t="s">
        <v>29</v>
      </c>
      <c r="H22" s="6" t="s">
        <v>29</v>
      </c>
    </row>
    <row r="23" spans="1:8" ht="47.25" x14ac:dyDescent="0.25">
      <c r="A23" s="5" t="s">
        <v>32</v>
      </c>
      <c r="B23" s="13" t="s">
        <v>33</v>
      </c>
      <c r="C23" s="6" t="s">
        <v>29</v>
      </c>
      <c r="D23" s="6" t="s">
        <v>29</v>
      </c>
      <c r="E23" s="6" t="s">
        <v>29</v>
      </c>
      <c r="F23" s="6">
        <f>G23+H23</f>
        <v>48965.67</v>
      </c>
      <c r="G23" s="6">
        <v>4896.57</v>
      </c>
      <c r="H23" s="6">
        <v>44069.1</v>
      </c>
    </row>
    <row r="24" spans="1:8" ht="63" x14ac:dyDescent="0.25">
      <c r="A24" s="5" t="s">
        <v>15</v>
      </c>
      <c r="B24" s="24" t="s">
        <v>37</v>
      </c>
      <c r="C24" s="20">
        <f>D24+E24</f>
        <v>13627.49</v>
      </c>
      <c r="D24" s="20">
        <v>1362.75</v>
      </c>
      <c r="E24" s="20">
        <v>12264.74</v>
      </c>
      <c r="F24" s="6" t="s">
        <v>29</v>
      </c>
      <c r="G24" s="6" t="s">
        <v>29</v>
      </c>
      <c r="H24" s="6" t="s">
        <v>29</v>
      </c>
    </row>
    <row r="25" spans="1:8" ht="15.75" x14ac:dyDescent="0.25">
      <c r="A25" s="7"/>
      <c r="B25" s="8" t="s">
        <v>3</v>
      </c>
      <c r="C25" s="21">
        <f t="shared" ref="C25:H25" si="1">C14+C19</f>
        <v>88415.09</v>
      </c>
      <c r="D25" s="21">
        <f t="shared" si="1"/>
        <v>32082.25</v>
      </c>
      <c r="E25" s="21">
        <f t="shared" si="1"/>
        <v>56332.84</v>
      </c>
      <c r="F25" s="21">
        <f t="shared" si="1"/>
        <v>75530.8</v>
      </c>
      <c r="G25" s="21">
        <f t="shared" si="1"/>
        <v>31461.7</v>
      </c>
      <c r="H25" s="21">
        <f t="shared" si="1"/>
        <v>44069.1</v>
      </c>
    </row>
  </sheetData>
  <mergeCells count="9">
    <mergeCell ref="A8:H8"/>
    <mergeCell ref="A10:A12"/>
    <mergeCell ref="B10:B12"/>
    <mergeCell ref="C10:E10"/>
    <mergeCell ref="F10:H10"/>
    <mergeCell ref="C11:C12"/>
    <mergeCell ref="D11:E11"/>
    <mergeCell ref="F11:F12"/>
    <mergeCell ref="G11:H11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01.10.2022</vt:lpstr>
      <vt:lpstr>2021-2022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2022-11-10T08:40:23Z</dcterms:modified>
</cp:coreProperties>
</file>