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 activeTab="3"/>
  </bookViews>
  <sheets>
    <sheet name="Приложение 4" sheetId="1" r:id="rId1"/>
    <sheet name="приложение 5" sheetId="2" r:id="rId2"/>
    <sheet name="приложение 6" sheetId="3" r:id="rId3"/>
    <sheet name="Дорожный фонд" sheetId="4" r:id="rId4"/>
  </sheets>
  <definedNames>
    <definedName name="_xlnm._FilterDatabase" localSheetId="0" hidden="1">'Приложение 4'!$A$5:$M$679</definedName>
    <definedName name="_xlnm._FilterDatabase" localSheetId="1" hidden="1">'приложение 5'!$A$4:$J$28</definedName>
    <definedName name="_xlnm.Print_Area" localSheetId="3">'Дорожный фонд'!$A$3:$J$74</definedName>
  </definedNames>
  <calcPr calcId="125725"/>
</workbook>
</file>

<file path=xl/calcChain.xml><?xml version="1.0" encoding="utf-8"?>
<calcChain xmlns="http://schemas.openxmlformats.org/spreadsheetml/2006/main">
  <c r="J73" i="4"/>
  <c r="G73"/>
  <c r="F73"/>
  <c r="E73"/>
  <c r="J67"/>
  <c r="G67"/>
  <c r="F67"/>
  <c r="E67"/>
  <c r="J49"/>
  <c r="G49"/>
  <c r="F49"/>
  <c r="E49"/>
  <c r="J38"/>
  <c r="G38"/>
  <c r="F38"/>
  <c r="E38"/>
  <c r="J28"/>
  <c r="J68" s="1"/>
  <c r="G28"/>
  <c r="G68" s="1"/>
  <c r="F28"/>
  <c r="F68" s="1"/>
  <c r="E28"/>
  <c r="E68" s="1"/>
  <c r="J17"/>
  <c r="G17"/>
  <c r="G74" s="1"/>
  <c r="F17"/>
  <c r="E17"/>
  <c r="K6" i="3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49"/>
  <c r="J48"/>
  <c r="J47"/>
  <c r="J46"/>
  <c r="J45"/>
  <c r="J44"/>
  <c r="J43"/>
  <c r="J42"/>
  <c r="J41"/>
  <c r="J40"/>
  <c r="J39"/>
  <c r="J38"/>
  <c r="J37"/>
  <c r="J36"/>
  <c r="J35"/>
  <c r="J33"/>
  <c r="J34"/>
  <c r="J32"/>
  <c r="J31"/>
  <c r="J30"/>
  <c r="J28"/>
  <c r="J29"/>
  <c r="J27"/>
  <c r="J26"/>
  <c r="J23"/>
  <c r="J24"/>
  <c r="J25"/>
  <c r="J22"/>
  <c r="J21"/>
  <c r="J17"/>
  <c r="J18"/>
  <c r="J19"/>
  <c r="J20"/>
  <c r="J16"/>
  <c r="J15"/>
  <c r="J14"/>
  <c r="J13"/>
  <c r="J12"/>
  <c r="J6"/>
  <c r="J8"/>
  <c r="J9"/>
  <c r="J10"/>
  <c r="J11"/>
  <c r="J7"/>
  <c r="I6"/>
  <c r="H6"/>
  <c r="G46"/>
  <c r="I46" s="1"/>
  <c r="H46"/>
  <c r="G33"/>
  <c r="I33" s="1"/>
  <c r="H33"/>
  <c r="F15"/>
  <c r="E15"/>
  <c r="G20"/>
  <c r="I20" s="1"/>
  <c r="H20"/>
  <c r="G14"/>
  <c r="F47"/>
  <c r="E47"/>
  <c r="F44"/>
  <c r="E44"/>
  <c r="F41"/>
  <c r="E41"/>
  <c r="F39"/>
  <c r="H39" s="1"/>
  <c r="E39"/>
  <c r="F37"/>
  <c r="E37"/>
  <c r="F31"/>
  <c r="E31"/>
  <c r="F26"/>
  <c r="E26"/>
  <c r="F21"/>
  <c r="E21"/>
  <c r="H15"/>
  <c r="F13"/>
  <c r="H13" s="1"/>
  <c r="E13"/>
  <c r="F6"/>
  <c r="E6"/>
  <c r="C51"/>
  <c r="C50" s="1"/>
  <c r="J50" s="1"/>
  <c r="B51"/>
  <c r="B50" s="1"/>
  <c r="D49"/>
  <c r="D48"/>
  <c r="D47"/>
  <c r="D45"/>
  <c r="D44"/>
  <c r="D43"/>
  <c r="D42"/>
  <c r="D41"/>
  <c r="D40"/>
  <c r="D39"/>
  <c r="D38"/>
  <c r="D37"/>
  <c r="D36"/>
  <c r="D35"/>
  <c r="D34"/>
  <c r="D32"/>
  <c r="D31"/>
  <c r="D30"/>
  <c r="D29"/>
  <c r="D28"/>
  <c r="D27"/>
  <c r="D26"/>
  <c r="D25"/>
  <c r="D24"/>
  <c r="D23"/>
  <c r="D22"/>
  <c r="D21"/>
  <c r="D19"/>
  <c r="D18"/>
  <c r="D16"/>
  <c r="I16" s="1"/>
  <c r="D15"/>
  <c r="D14"/>
  <c r="D13"/>
  <c r="D12"/>
  <c r="D11"/>
  <c r="D10"/>
  <c r="I10" s="1"/>
  <c r="D9"/>
  <c r="D8"/>
  <c r="D7"/>
  <c r="D6"/>
  <c r="H49"/>
  <c r="G49"/>
  <c r="H48"/>
  <c r="G48"/>
  <c r="I48" s="1"/>
  <c r="H47"/>
  <c r="H45"/>
  <c r="G45"/>
  <c r="H43"/>
  <c r="G43"/>
  <c r="H42"/>
  <c r="G42"/>
  <c r="H40"/>
  <c r="G40"/>
  <c r="I40" s="1"/>
  <c r="H38"/>
  <c r="G38"/>
  <c r="I38" s="1"/>
  <c r="H36"/>
  <c r="G36"/>
  <c r="I36" s="1"/>
  <c r="H35"/>
  <c r="G35"/>
  <c r="I35" s="1"/>
  <c r="H34"/>
  <c r="G34"/>
  <c r="I34" s="1"/>
  <c r="H32"/>
  <c r="H30"/>
  <c r="G30"/>
  <c r="I30" s="1"/>
  <c r="H29"/>
  <c r="G29"/>
  <c r="I29" s="1"/>
  <c r="H28"/>
  <c r="G28"/>
  <c r="H27"/>
  <c r="G27"/>
  <c r="H26"/>
  <c r="G26"/>
  <c r="I26" s="1"/>
  <c r="H25"/>
  <c r="G25"/>
  <c r="I25" s="1"/>
  <c r="H24"/>
  <c r="G24"/>
  <c r="I24" s="1"/>
  <c r="H23"/>
  <c r="G23"/>
  <c r="H22"/>
  <c r="G22"/>
  <c r="H19"/>
  <c r="G19"/>
  <c r="H18"/>
  <c r="G18"/>
  <c r="I18" s="1"/>
  <c r="H17"/>
  <c r="I17"/>
  <c r="H16"/>
  <c r="H14"/>
  <c r="H12"/>
  <c r="G12"/>
  <c r="I12" s="1"/>
  <c r="H11"/>
  <c r="G11"/>
  <c r="H10"/>
  <c r="H9"/>
  <c r="G9"/>
  <c r="H8"/>
  <c r="G8"/>
  <c r="I8" s="1"/>
  <c r="H7"/>
  <c r="G7"/>
  <c r="I7" s="1"/>
  <c r="D26" i="2"/>
  <c r="E26" s="1"/>
  <c r="C26"/>
  <c r="D24"/>
  <c r="C24"/>
  <c r="D21"/>
  <c r="C21"/>
  <c r="D7"/>
  <c r="D28" s="1"/>
  <c r="C7"/>
  <c r="C28" s="1"/>
  <c r="G26"/>
  <c r="I26" s="1"/>
  <c r="F26"/>
  <c r="G24"/>
  <c r="F24"/>
  <c r="G21"/>
  <c r="I21" s="1"/>
  <c r="F21"/>
  <c r="I9"/>
  <c r="H9"/>
  <c r="J9" s="1"/>
  <c r="G7"/>
  <c r="F7"/>
  <c r="E27"/>
  <c r="E25"/>
  <c r="E23"/>
  <c r="J23" s="1"/>
  <c r="E22"/>
  <c r="E20"/>
  <c r="E19"/>
  <c r="E18"/>
  <c r="E17"/>
  <c r="E16"/>
  <c r="E15"/>
  <c r="E14"/>
  <c r="E13"/>
  <c r="E12"/>
  <c r="E11"/>
  <c r="E10"/>
  <c r="E8"/>
  <c r="H8"/>
  <c r="I8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2"/>
  <c r="I22"/>
  <c r="I23"/>
  <c r="I24"/>
  <c r="H25"/>
  <c r="I25"/>
  <c r="H27"/>
  <c r="I27"/>
  <c r="J74" i="4" l="1"/>
  <c r="F74"/>
  <c r="E74"/>
  <c r="H21" i="2"/>
  <c r="E21"/>
  <c r="J25"/>
  <c r="I49" i="3"/>
  <c r="I43"/>
  <c r="I42"/>
  <c r="I28"/>
  <c r="I27"/>
  <c r="I23"/>
  <c r="I22"/>
  <c r="J51"/>
  <c r="I11"/>
  <c r="D50"/>
  <c r="I9"/>
  <c r="F51"/>
  <c r="E51"/>
  <c r="I19"/>
  <c r="I14"/>
  <c r="H44"/>
  <c r="H41"/>
  <c r="H21"/>
  <c r="G13"/>
  <c r="I13" s="1"/>
  <c r="D51"/>
  <c r="G47"/>
  <c r="I47" s="1"/>
  <c r="G44"/>
  <c r="I44" s="1"/>
  <c r="G41"/>
  <c r="G39"/>
  <c r="I39" s="1"/>
  <c r="H37"/>
  <c r="G37"/>
  <c r="I37" s="1"/>
  <c r="H31"/>
  <c r="G31"/>
  <c r="I31" s="1"/>
  <c r="G21"/>
  <c r="I21" s="1"/>
  <c r="G15"/>
  <c r="I15" s="1"/>
  <c r="G6"/>
  <c r="I45"/>
  <c r="I32"/>
  <c r="I41"/>
  <c r="H24" i="2"/>
  <c r="E28"/>
  <c r="J27"/>
  <c r="E24"/>
  <c r="J24" s="1"/>
  <c r="E7"/>
  <c r="J19"/>
  <c r="J17"/>
  <c r="J15"/>
  <c r="J11"/>
  <c r="I7"/>
  <c r="J22"/>
  <c r="J18"/>
  <c r="F28"/>
  <c r="J21"/>
  <c r="G28"/>
  <c r="I28" s="1"/>
  <c r="J13"/>
  <c r="J8"/>
  <c r="H26"/>
  <c r="J26" s="1"/>
  <c r="H7"/>
  <c r="J12"/>
  <c r="J16"/>
  <c r="J20"/>
  <c r="J14"/>
  <c r="J10"/>
  <c r="G679" i="1"/>
  <c r="F679"/>
  <c r="H51" i="3" l="1"/>
  <c r="F50"/>
  <c r="H50" s="1"/>
  <c r="J7" i="2"/>
  <c r="H28"/>
  <c r="J28" s="1"/>
  <c r="M13" i="1"/>
  <c r="M14"/>
  <c r="M15"/>
  <c r="M17"/>
  <c r="M18"/>
  <c r="M24"/>
  <c r="M25"/>
  <c r="M29"/>
  <c r="M33"/>
  <c r="M34"/>
  <c r="M35"/>
  <c r="M62"/>
  <c r="M64"/>
  <c r="M65"/>
  <c r="M66"/>
  <c r="M73"/>
  <c r="M75"/>
  <c r="M81"/>
  <c r="M86"/>
  <c r="M91"/>
  <c r="M95"/>
  <c r="M99"/>
  <c r="M103"/>
  <c r="M104"/>
  <c r="M109"/>
  <c r="M113"/>
  <c r="M114"/>
  <c r="M115"/>
  <c r="M117"/>
  <c r="M118"/>
  <c r="M120"/>
  <c r="M122"/>
  <c r="M123"/>
  <c r="M125"/>
  <c r="M126"/>
  <c r="M131"/>
  <c r="M136"/>
  <c r="M142"/>
  <c r="M146"/>
  <c r="M153"/>
  <c r="M155"/>
  <c r="M156"/>
  <c r="M158"/>
  <c r="M163"/>
  <c r="M165"/>
  <c r="M169"/>
  <c r="M171"/>
  <c r="M173"/>
  <c r="M174"/>
  <c r="M175"/>
  <c r="M178"/>
  <c r="M183"/>
  <c r="M187"/>
  <c r="M188"/>
  <c r="M191"/>
  <c r="M194"/>
  <c r="M195"/>
  <c r="M196"/>
  <c r="M200"/>
  <c r="M207"/>
  <c r="M208"/>
  <c r="M215"/>
  <c r="M219"/>
  <c r="M221"/>
  <c r="M227"/>
  <c r="M233"/>
  <c r="M235"/>
  <c r="M238"/>
  <c r="M239"/>
  <c r="M243"/>
  <c r="M250"/>
  <c r="M255"/>
  <c r="M261"/>
  <c r="M263"/>
  <c r="M268"/>
  <c r="M274"/>
  <c r="M276"/>
  <c r="M278"/>
  <c r="M279"/>
  <c r="M287"/>
  <c r="M294"/>
  <c r="M300"/>
  <c r="M301"/>
  <c r="M306"/>
  <c r="M308"/>
  <c r="M310"/>
  <c r="M313"/>
  <c r="M316"/>
  <c r="M318"/>
  <c r="M323"/>
  <c r="M325"/>
  <c r="M327"/>
  <c r="M329"/>
  <c r="M333"/>
  <c r="M335"/>
  <c r="M337"/>
  <c r="M339"/>
  <c r="M340"/>
  <c r="M349"/>
  <c r="M352"/>
  <c r="M353"/>
  <c r="M359"/>
  <c r="M364"/>
  <c r="M366"/>
  <c r="M368"/>
  <c r="M370"/>
  <c r="M372"/>
  <c r="M374"/>
  <c r="M376"/>
  <c r="M378"/>
  <c r="M381"/>
  <c r="M383"/>
  <c r="M386"/>
  <c r="M388"/>
  <c r="M390"/>
  <c r="M392"/>
  <c r="M397"/>
  <c r="M402"/>
  <c r="M406"/>
  <c r="M410"/>
  <c r="M413"/>
  <c r="M417"/>
  <c r="M424"/>
  <c r="M426"/>
  <c r="M433"/>
  <c r="M435"/>
  <c r="M437"/>
  <c r="M439"/>
  <c r="M448"/>
  <c r="M450"/>
  <c r="M452"/>
  <c r="M453"/>
  <c r="M454"/>
  <c r="M456"/>
  <c r="M457"/>
  <c r="M459"/>
  <c r="M460"/>
  <c r="M462"/>
  <c r="M464"/>
  <c r="M466"/>
  <c r="M467"/>
  <c r="M468"/>
  <c r="M469"/>
  <c r="M471"/>
  <c r="M474"/>
  <c r="M480"/>
  <c r="M482"/>
  <c r="M485"/>
  <c r="M491"/>
  <c r="M492"/>
  <c r="M494"/>
  <c r="M495"/>
  <c r="M496"/>
  <c r="M502"/>
  <c r="M503"/>
  <c r="M516"/>
  <c r="M517"/>
  <c r="M520"/>
  <c r="M521"/>
  <c r="M522"/>
  <c r="M523"/>
  <c r="M526"/>
  <c r="M528"/>
  <c r="M531"/>
  <c r="M532"/>
  <c r="M538"/>
  <c r="M541"/>
  <c r="M547"/>
  <c r="M554"/>
  <c r="M560"/>
  <c r="M561"/>
  <c r="M565"/>
  <c r="M568"/>
  <c r="M571"/>
  <c r="M572"/>
  <c r="M573"/>
  <c r="M577"/>
  <c r="M578"/>
  <c r="M583"/>
  <c r="M585"/>
  <c r="M587"/>
  <c r="M595"/>
  <c r="M600"/>
  <c r="M603"/>
  <c r="M605"/>
  <c r="M611"/>
  <c r="M616"/>
  <c r="M620"/>
  <c r="M622"/>
  <c r="M629"/>
  <c r="M634"/>
  <c r="M635"/>
  <c r="M636"/>
  <c r="M637"/>
  <c r="M638"/>
  <c r="M641"/>
  <c r="M648"/>
  <c r="M649"/>
  <c r="M652"/>
  <c r="M654"/>
  <c r="M658"/>
  <c r="M664"/>
  <c r="M670"/>
  <c r="M677"/>
  <c r="M678"/>
  <c r="L13"/>
  <c r="L14"/>
  <c r="L15"/>
  <c r="L17"/>
  <c r="L18"/>
  <c r="L24"/>
  <c r="L25"/>
  <c r="L29"/>
  <c r="L33"/>
  <c r="L34"/>
  <c r="L35"/>
  <c r="L62"/>
  <c r="L64"/>
  <c r="L65"/>
  <c r="L73"/>
  <c r="L75"/>
  <c r="L86"/>
  <c r="L95"/>
  <c r="L99"/>
  <c r="L103"/>
  <c r="L104"/>
  <c r="L113"/>
  <c r="L114"/>
  <c r="L115"/>
  <c r="L117"/>
  <c r="L118"/>
  <c r="L120"/>
  <c r="L122"/>
  <c r="L123"/>
  <c r="L125"/>
  <c r="L126"/>
  <c r="L131"/>
  <c r="L136"/>
  <c r="L142"/>
  <c r="L146"/>
  <c r="L151"/>
  <c r="L153"/>
  <c r="L155"/>
  <c r="L156"/>
  <c r="L158"/>
  <c r="L163"/>
  <c r="L165"/>
  <c r="L169"/>
  <c r="L171"/>
  <c r="L173"/>
  <c r="L174"/>
  <c r="L175"/>
  <c r="L178"/>
  <c r="L187"/>
  <c r="L188"/>
  <c r="L191"/>
  <c r="L194"/>
  <c r="L195"/>
  <c r="L196"/>
  <c r="L198"/>
  <c r="L200"/>
  <c r="L207"/>
  <c r="L208"/>
  <c r="L215"/>
  <c r="L219"/>
  <c r="L221"/>
  <c r="L227"/>
  <c r="L233"/>
  <c r="L235"/>
  <c r="L238"/>
  <c r="L239"/>
  <c r="L243"/>
  <c r="L250"/>
  <c r="L255"/>
  <c r="L261"/>
  <c r="L263"/>
  <c r="L268"/>
  <c r="L274"/>
  <c r="L276"/>
  <c r="L278"/>
  <c r="L287"/>
  <c r="L294"/>
  <c r="L300"/>
  <c r="L301"/>
  <c r="L306"/>
  <c r="L308"/>
  <c r="L310"/>
  <c r="L313"/>
  <c r="L316"/>
  <c r="L318"/>
  <c r="L323"/>
  <c r="L325"/>
  <c r="L327"/>
  <c r="L329"/>
  <c r="L333"/>
  <c r="L335"/>
  <c r="L337"/>
  <c r="L339"/>
  <c r="L340"/>
  <c r="L349"/>
  <c r="L352"/>
  <c r="L353"/>
  <c r="L359"/>
  <c r="L366"/>
  <c r="L368"/>
  <c r="L370"/>
  <c r="L372"/>
  <c r="L374"/>
  <c r="L376"/>
  <c r="L378"/>
  <c r="L381"/>
  <c r="L383"/>
  <c r="L386"/>
  <c r="L388"/>
  <c r="L390"/>
  <c r="L392"/>
  <c r="L402"/>
  <c r="L404"/>
  <c r="L406"/>
  <c r="L410"/>
  <c r="L413"/>
  <c r="L424"/>
  <c r="L426"/>
  <c r="L433"/>
  <c r="L435"/>
  <c r="L437"/>
  <c r="L439"/>
  <c r="L448"/>
  <c r="L450"/>
  <c r="L452"/>
  <c r="L453"/>
  <c r="L454"/>
  <c r="L456"/>
  <c r="L457"/>
  <c r="L459"/>
  <c r="L460"/>
  <c r="L462"/>
  <c r="L464"/>
  <c r="L466"/>
  <c r="L467"/>
  <c r="L469"/>
  <c r="L471"/>
  <c r="L480"/>
  <c r="L482"/>
  <c r="L485"/>
  <c r="L491"/>
  <c r="L492"/>
  <c r="L494"/>
  <c r="L495"/>
  <c r="L496"/>
  <c r="L497"/>
  <c r="L502"/>
  <c r="L503"/>
  <c r="L509"/>
  <c r="L516"/>
  <c r="L517"/>
  <c r="L520"/>
  <c r="L521"/>
  <c r="L522"/>
  <c r="L523"/>
  <c r="L526"/>
  <c r="L528"/>
  <c r="L531"/>
  <c r="L532"/>
  <c r="L538"/>
  <c r="L541"/>
  <c r="L554"/>
  <c r="L560"/>
  <c r="L561"/>
  <c r="L565"/>
  <c r="L568"/>
  <c r="L571"/>
  <c r="L572"/>
  <c r="L573"/>
  <c r="L577"/>
  <c r="L578"/>
  <c r="L587"/>
  <c r="L595"/>
  <c r="L600"/>
  <c r="L603"/>
  <c r="L605"/>
  <c r="L611"/>
  <c r="L616"/>
  <c r="L620"/>
  <c r="L622"/>
  <c r="L629"/>
  <c r="L634"/>
  <c r="L635"/>
  <c r="L637"/>
  <c r="L638"/>
  <c r="L641"/>
  <c r="L642"/>
  <c r="L648"/>
  <c r="L649"/>
  <c r="L652"/>
  <c r="L664"/>
  <c r="L670"/>
  <c r="L677"/>
  <c r="L678"/>
  <c r="K13"/>
  <c r="K14"/>
  <c r="K15"/>
  <c r="K17"/>
  <c r="K18"/>
  <c r="K33"/>
  <c r="K34"/>
  <c r="K35"/>
  <c r="K42"/>
  <c r="K48"/>
  <c r="K54"/>
  <c r="K55"/>
  <c r="K62"/>
  <c r="K64"/>
  <c r="K65"/>
  <c r="K73"/>
  <c r="K86"/>
  <c r="K95"/>
  <c r="K99"/>
  <c r="K103"/>
  <c r="K104"/>
  <c r="K113"/>
  <c r="K114"/>
  <c r="K115"/>
  <c r="K117"/>
  <c r="K118"/>
  <c r="K120"/>
  <c r="K122"/>
  <c r="K123"/>
  <c r="K125"/>
  <c r="K126"/>
  <c r="K131"/>
  <c r="K136"/>
  <c r="K142"/>
  <c r="K146"/>
  <c r="K151"/>
  <c r="K153"/>
  <c r="K155"/>
  <c r="K158"/>
  <c r="K163"/>
  <c r="K165"/>
  <c r="K167"/>
  <c r="K169"/>
  <c r="K171"/>
  <c r="K187"/>
  <c r="K188"/>
  <c r="K198"/>
  <c r="K200"/>
  <c r="K207"/>
  <c r="K208"/>
  <c r="K215"/>
  <c r="K219"/>
  <c r="K221"/>
  <c r="K227"/>
  <c r="K233"/>
  <c r="K235"/>
  <c r="K238"/>
  <c r="K239"/>
  <c r="K243"/>
  <c r="K250"/>
  <c r="K255"/>
  <c r="K261"/>
  <c r="K263"/>
  <c r="K268"/>
  <c r="K276"/>
  <c r="K278"/>
  <c r="K285"/>
  <c r="K287"/>
  <c r="K289"/>
  <c r="K294"/>
  <c r="K300"/>
  <c r="K301"/>
  <c r="K306"/>
  <c r="K308"/>
  <c r="K310"/>
  <c r="K316"/>
  <c r="K318"/>
  <c r="K323"/>
  <c r="K325"/>
  <c r="K327"/>
  <c r="K329"/>
  <c r="K335"/>
  <c r="K337"/>
  <c r="K340"/>
  <c r="K342"/>
  <c r="K344"/>
  <c r="K346"/>
  <c r="K349"/>
  <c r="K368"/>
  <c r="K370"/>
  <c r="K372"/>
  <c r="K374"/>
  <c r="K376"/>
  <c r="K378"/>
  <c r="K381"/>
  <c r="K402"/>
  <c r="K410"/>
  <c r="K413"/>
  <c r="K424"/>
  <c r="K426"/>
  <c r="K433"/>
  <c r="K435"/>
  <c r="K437"/>
  <c r="K439"/>
  <c r="K445"/>
  <c r="K446"/>
  <c r="K448"/>
  <c r="K450"/>
  <c r="K452"/>
  <c r="K453"/>
  <c r="K454"/>
  <c r="K456"/>
  <c r="K457"/>
  <c r="K459"/>
  <c r="K460"/>
  <c r="K462"/>
  <c r="K464"/>
  <c r="K466"/>
  <c r="K467"/>
  <c r="K469"/>
  <c r="K471"/>
  <c r="K480"/>
  <c r="K485"/>
  <c r="K492"/>
  <c r="K494"/>
  <c r="K495"/>
  <c r="K496"/>
  <c r="K497"/>
  <c r="K503"/>
  <c r="K509"/>
  <c r="K516"/>
  <c r="K517"/>
  <c r="K520"/>
  <c r="K521"/>
  <c r="K522"/>
  <c r="K523"/>
  <c r="K526"/>
  <c r="K528"/>
  <c r="K531"/>
  <c r="K532"/>
  <c r="K538"/>
  <c r="K554"/>
  <c r="K560"/>
  <c r="K561"/>
  <c r="K565"/>
  <c r="K571"/>
  <c r="K572"/>
  <c r="K573"/>
  <c r="K577"/>
  <c r="K578"/>
  <c r="K587"/>
  <c r="K591"/>
  <c r="K603"/>
  <c r="K605"/>
  <c r="K611"/>
  <c r="K616"/>
  <c r="K634"/>
  <c r="K635"/>
  <c r="K637"/>
  <c r="K638"/>
  <c r="K648"/>
  <c r="K649"/>
  <c r="K664"/>
  <c r="K670"/>
  <c r="K677"/>
  <c r="K678"/>
  <c r="J13"/>
  <c r="J14"/>
  <c r="J15"/>
  <c r="J17"/>
  <c r="J18"/>
  <c r="J24"/>
  <c r="J25"/>
  <c r="J29"/>
  <c r="J33"/>
  <c r="J34"/>
  <c r="J35"/>
  <c r="J42"/>
  <c r="J48"/>
  <c r="J54"/>
  <c r="J55"/>
  <c r="J62"/>
  <c r="J64"/>
  <c r="J65"/>
  <c r="J66"/>
  <c r="J73"/>
  <c r="J75"/>
  <c r="J81"/>
  <c r="J86"/>
  <c r="J91"/>
  <c r="J95"/>
  <c r="J99"/>
  <c r="J103"/>
  <c r="J104"/>
  <c r="J109"/>
  <c r="J113"/>
  <c r="J114"/>
  <c r="J115"/>
  <c r="J117"/>
  <c r="J118"/>
  <c r="J120"/>
  <c r="J122"/>
  <c r="J123"/>
  <c r="J125"/>
  <c r="J126"/>
  <c r="J131"/>
  <c r="J136"/>
  <c r="J142"/>
  <c r="J146"/>
  <c r="J151"/>
  <c r="J153"/>
  <c r="J155"/>
  <c r="J156"/>
  <c r="J158"/>
  <c r="J163"/>
  <c r="J165"/>
  <c r="J167"/>
  <c r="J169"/>
  <c r="J171"/>
  <c r="J173"/>
  <c r="J174"/>
  <c r="J175"/>
  <c r="J176"/>
  <c r="J178"/>
  <c r="J183"/>
  <c r="J187"/>
  <c r="J188"/>
  <c r="J191"/>
  <c r="J194"/>
  <c r="J195"/>
  <c r="J196"/>
  <c r="J198"/>
  <c r="J200"/>
  <c r="J207"/>
  <c r="J208"/>
  <c r="J215"/>
  <c r="J219"/>
  <c r="J221"/>
  <c r="J227"/>
  <c r="J233"/>
  <c r="J235"/>
  <c r="J238"/>
  <c r="J239"/>
  <c r="J243"/>
  <c r="J250"/>
  <c r="J255"/>
  <c r="J261"/>
  <c r="J263"/>
  <c r="J268"/>
  <c r="J274"/>
  <c r="J276"/>
  <c r="J278"/>
  <c r="J279"/>
  <c r="J285"/>
  <c r="J287"/>
  <c r="J289"/>
  <c r="J294"/>
  <c r="J300"/>
  <c r="J301"/>
  <c r="J306"/>
  <c r="J308"/>
  <c r="J310"/>
  <c r="J313"/>
  <c r="J316"/>
  <c r="J318"/>
  <c r="J323"/>
  <c r="J325"/>
  <c r="J327"/>
  <c r="J329"/>
  <c r="J331"/>
  <c r="J333"/>
  <c r="J335"/>
  <c r="J337"/>
  <c r="J339"/>
  <c r="J340"/>
  <c r="J342"/>
  <c r="J344"/>
  <c r="J346"/>
  <c r="J349"/>
  <c r="J352"/>
  <c r="J353"/>
  <c r="J355"/>
  <c r="J359"/>
  <c r="J364"/>
  <c r="J366"/>
  <c r="J368"/>
  <c r="J370"/>
  <c r="J372"/>
  <c r="J374"/>
  <c r="J376"/>
  <c r="J378"/>
  <c r="J381"/>
  <c r="J383"/>
  <c r="J386"/>
  <c r="J388"/>
  <c r="J390"/>
  <c r="J392"/>
  <c r="J397"/>
  <c r="J402"/>
  <c r="J404"/>
  <c r="J406"/>
  <c r="J410"/>
  <c r="J413"/>
  <c r="J417"/>
  <c r="J424"/>
  <c r="J426"/>
  <c r="J433"/>
  <c r="J435"/>
  <c r="J437"/>
  <c r="J439"/>
  <c r="J445"/>
  <c r="J446"/>
  <c r="J448"/>
  <c r="J450"/>
  <c r="J452"/>
  <c r="J453"/>
  <c r="J454"/>
  <c r="J456"/>
  <c r="J457"/>
  <c r="J459"/>
  <c r="J460"/>
  <c r="J462"/>
  <c r="J464"/>
  <c r="J466"/>
  <c r="J467"/>
  <c r="J468"/>
  <c r="J469"/>
  <c r="J471"/>
  <c r="J474"/>
  <c r="J480"/>
  <c r="J482"/>
  <c r="J485"/>
  <c r="J491"/>
  <c r="J492"/>
  <c r="J494"/>
  <c r="J495"/>
  <c r="J496"/>
  <c r="J497"/>
  <c r="J502"/>
  <c r="J503"/>
  <c r="J509"/>
  <c r="J516"/>
  <c r="J517"/>
  <c r="J520"/>
  <c r="J521"/>
  <c r="J522"/>
  <c r="J523"/>
  <c r="J526"/>
  <c r="J528"/>
  <c r="J531"/>
  <c r="J532"/>
  <c r="J538"/>
  <c r="J541"/>
  <c r="J547"/>
  <c r="J554"/>
  <c r="J560"/>
  <c r="J561"/>
  <c r="J565"/>
  <c r="J568"/>
  <c r="J571"/>
  <c r="J572"/>
  <c r="J573"/>
  <c r="J577"/>
  <c r="J578"/>
  <c r="J583"/>
  <c r="J585"/>
  <c r="J587"/>
  <c r="J591"/>
  <c r="J595"/>
  <c r="J600"/>
  <c r="J603"/>
  <c r="J605"/>
  <c r="J611"/>
  <c r="J616"/>
  <c r="J620"/>
  <c r="J622"/>
  <c r="J629"/>
  <c r="J634"/>
  <c r="J635"/>
  <c r="J636"/>
  <c r="J637"/>
  <c r="J638"/>
  <c r="J641"/>
  <c r="J642"/>
  <c r="J648"/>
  <c r="J649"/>
  <c r="J652"/>
  <c r="J654"/>
  <c r="J658"/>
  <c r="J664"/>
  <c r="J670"/>
  <c r="J677"/>
  <c r="J678"/>
  <c r="I676"/>
  <c r="I675" s="1"/>
  <c r="I674" s="1"/>
  <c r="I673" s="1"/>
  <c r="I672" s="1"/>
  <c r="I671" s="1"/>
  <c r="L671" s="1"/>
  <c r="I669"/>
  <c r="I668" s="1"/>
  <c r="I667" s="1"/>
  <c r="I666" s="1"/>
  <c r="I665" s="1"/>
  <c r="L665" s="1"/>
  <c r="I663"/>
  <c r="I662" s="1"/>
  <c r="I661" s="1"/>
  <c r="I660" s="1"/>
  <c r="I659" s="1"/>
  <c r="L659" s="1"/>
  <c r="I657"/>
  <c r="I656" s="1"/>
  <c r="I655" s="1"/>
  <c r="I653"/>
  <c r="I651"/>
  <c r="I647"/>
  <c r="I646" s="1"/>
  <c r="I640"/>
  <c r="I639" s="1"/>
  <c r="L639" s="1"/>
  <c r="I633"/>
  <c r="I632" s="1"/>
  <c r="I628"/>
  <c r="I627" s="1"/>
  <c r="I626" s="1"/>
  <c r="I625" s="1"/>
  <c r="L625" s="1"/>
  <c r="I621"/>
  <c r="I619"/>
  <c r="I615"/>
  <c r="I614" s="1"/>
  <c r="I613" s="1"/>
  <c r="L613" s="1"/>
  <c r="I610"/>
  <c r="I609" s="1"/>
  <c r="I608" s="1"/>
  <c r="I607" s="1"/>
  <c r="K607" s="1"/>
  <c r="I604"/>
  <c r="L604" s="1"/>
  <c r="I602"/>
  <c r="I599"/>
  <c r="I598" s="1"/>
  <c r="L598" s="1"/>
  <c r="I594"/>
  <c r="I593" s="1"/>
  <c r="I592" s="1"/>
  <c r="I590"/>
  <c r="I589" s="1"/>
  <c r="I588" s="1"/>
  <c r="I586"/>
  <c r="L586" s="1"/>
  <c r="I584"/>
  <c r="I582"/>
  <c r="I576"/>
  <c r="I575" s="1"/>
  <c r="I574" s="1"/>
  <c r="L574" s="1"/>
  <c r="I570"/>
  <c r="I569" s="1"/>
  <c r="I567"/>
  <c r="I566" s="1"/>
  <c r="I564"/>
  <c r="I563" s="1"/>
  <c r="K563" s="1"/>
  <c r="I559"/>
  <c r="I558" s="1"/>
  <c r="I557" s="1"/>
  <c r="I553"/>
  <c r="I552" s="1"/>
  <c r="I551" s="1"/>
  <c r="I550" s="1"/>
  <c r="I549" s="1"/>
  <c r="K549" s="1"/>
  <c r="I546"/>
  <c r="I545" s="1"/>
  <c r="I544" s="1"/>
  <c r="I543" s="1"/>
  <c r="I542" s="1"/>
  <c r="I540"/>
  <c r="I539" s="1"/>
  <c r="I537"/>
  <c r="I536" s="1"/>
  <c r="K536" s="1"/>
  <c r="I530"/>
  <c r="I529" s="1"/>
  <c r="I527"/>
  <c r="K527" s="1"/>
  <c r="I525"/>
  <c r="I519"/>
  <c r="I518" s="1"/>
  <c r="I515"/>
  <c r="I514" s="1"/>
  <c r="I508"/>
  <c r="I507" s="1"/>
  <c r="I506" s="1"/>
  <c r="I505" s="1"/>
  <c r="I504" s="1"/>
  <c r="L504" s="1"/>
  <c r="I501"/>
  <c r="I500" s="1"/>
  <c r="I499" s="1"/>
  <c r="I498" s="1"/>
  <c r="I493"/>
  <c r="I490"/>
  <c r="I484"/>
  <c r="I483" s="1"/>
  <c r="I481"/>
  <c r="L481" s="1"/>
  <c r="I479"/>
  <c r="L479" s="1"/>
  <c r="I473"/>
  <c r="I472" s="1"/>
  <c r="I470"/>
  <c r="I465"/>
  <c r="I463"/>
  <c r="I461"/>
  <c r="K461" s="1"/>
  <c r="I458"/>
  <c r="I455"/>
  <c r="L455" s="1"/>
  <c r="I451"/>
  <c r="I449"/>
  <c r="K449" s="1"/>
  <c r="I447"/>
  <c r="L447" s="1"/>
  <c r="I444"/>
  <c r="I438"/>
  <c r="L438" s="1"/>
  <c r="I436"/>
  <c r="K436" s="1"/>
  <c r="I434"/>
  <c r="I432"/>
  <c r="I425"/>
  <c r="K425" s="1"/>
  <c r="I423"/>
  <c r="L423" s="1"/>
  <c r="I416"/>
  <c r="I415" s="1"/>
  <c r="I414" s="1"/>
  <c r="I412"/>
  <c r="I411" s="1"/>
  <c r="L411" s="1"/>
  <c r="I409"/>
  <c r="I408" s="1"/>
  <c r="L408" s="1"/>
  <c r="I405"/>
  <c r="I403"/>
  <c r="L403" s="1"/>
  <c r="I401"/>
  <c r="K401" s="1"/>
  <c r="I396"/>
  <c r="I395" s="1"/>
  <c r="I394" s="1"/>
  <c r="I393" s="1"/>
  <c r="I391"/>
  <c r="I389"/>
  <c r="I387"/>
  <c r="L387" s="1"/>
  <c r="I385"/>
  <c r="I382"/>
  <c r="I380"/>
  <c r="L380" s="1"/>
  <c r="I377"/>
  <c r="I375"/>
  <c r="I373"/>
  <c r="K373" s="1"/>
  <c r="I371"/>
  <c r="I369"/>
  <c r="I367"/>
  <c r="I365"/>
  <c r="I363"/>
  <c r="I358"/>
  <c r="I357" s="1"/>
  <c r="I356" s="1"/>
  <c r="I354"/>
  <c r="I351"/>
  <c r="L351" s="1"/>
  <c r="I348"/>
  <c r="I347" s="1"/>
  <c r="I345"/>
  <c r="I343"/>
  <c r="I341"/>
  <c r="K341" s="1"/>
  <c r="I338"/>
  <c r="K338" s="1"/>
  <c r="I336"/>
  <c r="I334"/>
  <c r="L334" s="1"/>
  <c r="I332"/>
  <c r="I330"/>
  <c r="I328"/>
  <c r="K328" s="1"/>
  <c r="I326"/>
  <c r="L326" s="1"/>
  <c r="I324"/>
  <c r="I322"/>
  <c r="K322" s="1"/>
  <c r="I317"/>
  <c r="L317" s="1"/>
  <c r="I315"/>
  <c r="K315" s="1"/>
  <c r="I312"/>
  <c r="I311" s="1"/>
  <c r="I309"/>
  <c r="I307"/>
  <c r="L307" s="1"/>
  <c r="I305"/>
  <c r="I299"/>
  <c r="I298" s="1"/>
  <c r="I297" s="1"/>
  <c r="I293"/>
  <c r="I292" s="1"/>
  <c r="I291" s="1"/>
  <c r="I290" s="1"/>
  <c r="L290" s="1"/>
  <c r="I288"/>
  <c r="I286"/>
  <c r="I284"/>
  <c r="I277"/>
  <c r="K277" s="1"/>
  <c r="I275"/>
  <c r="I273"/>
  <c r="I267"/>
  <c r="I266" s="1"/>
  <c r="I265" s="1"/>
  <c r="I264" s="1"/>
  <c r="L264" s="1"/>
  <c r="I262"/>
  <c r="I260"/>
  <c r="L260" s="1"/>
  <c r="I254"/>
  <c r="I253" s="1"/>
  <c r="I252" s="1"/>
  <c r="I251" s="1"/>
  <c r="K251" s="1"/>
  <c r="I249"/>
  <c r="I248" s="1"/>
  <c r="I247" s="1"/>
  <c r="I246" s="1"/>
  <c r="L246" s="1"/>
  <c r="I242"/>
  <c r="I241" s="1"/>
  <c r="I240" s="1"/>
  <c r="K240" s="1"/>
  <c r="I237"/>
  <c r="I236" s="1"/>
  <c r="I234"/>
  <c r="L234" s="1"/>
  <c r="I232"/>
  <c r="L232" s="1"/>
  <c r="I226"/>
  <c r="I225" s="1"/>
  <c r="I224" s="1"/>
  <c r="I223" s="1"/>
  <c r="I222" s="1"/>
  <c r="L222" s="1"/>
  <c r="I220"/>
  <c r="L220" s="1"/>
  <c r="I218"/>
  <c r="L218" s="1"/>
  <c r="I214"/>
  <c r="I213" s="1"/>
  <c r="I212" s="1"/>
  <c r="K212" s="1"/>
  <c r="I206"/>
  <c r="I205" s="1"/>
  <c r="I204" s="1"/>
  <c r="I203" s="1"/>
  <c r="I202" s="1"/>
  <c r="I201" s="1"/>
  <c r="I199"/>
  <c r="L199" s="1"/>
  <c r="I197"/>
  <c r="L197" s="1"/>
  <c r="I193"/>
  <c r="L193" s="1"/>
  <c r="I190"/>
  <c r="I189" s="1"/>
  <c r="I186"/>
  <c r="I185" s="1"/>
  <c r="I182"/>
  <c r="I181" s="1"/>
  <c r="I180" s="1"/>
  <c r="I179" s="1"/>
  <c r="I177"/>
  <c r="I172"/>
  <c r="I170"/>
  <c r="L170" s="1"/>
  <c r="I168"/>
  <c r="L168" s="1"/>
  <c r="I166"/>
  <c r="I164"/>
  <c r="K164" s="1"/>
  <c r="I162"/>
  <c r="K162" s="1"/>
  <c r="I157"/>
  <c r="K157" s="1"/>
  <c r="I154"/>
  <c r="K154" s="1"/>
  <c r="I152"/>
  <c r="L152" s="1"/>
  <c r="I150"/>
  <c r="K150" s="1"/>
  <c r="I145"/>
  <c r="I144" s="1"/>
  <c r="I143" s="1"/>
  <c r="I141"/>
  <c r="I140" s="1"/>
  <c r="I139" s="1"/>
  <c r="L139" s="1"/>
  <c r="I135"/>
  <c r="I134" s="1"/>
  <c r="I133" s="1"/>
  <c r="I132" s="1"/>
  <c r="L132" s="1"/>
  <c r="I130"/>
  <c r="I129" s="1"/>
  <c r="I128" s="1"/>
  <c r="I127" s="1"/>
  <c r="L127" s="1"/>
  <c r="I124"/>
  <c r="L124" s="1"/>
  <c r="I121"/>
  <c r="L121" s="1"/>
  <c r="I119"/>
  <c r="I116"/>
  <c r="I112"/>
  <c r="L112" s="1"/>
  <c r="I108"/>
  <c r="I107" s="1"/>
  <c r="I106" s="1"/>
  <c r="I105" s="1"/>
  <c r="I102"/>
  <c r="I101" s="1"/>
  <c r="I100" s="1"/>
  <c r="I98"/>
  <c r="I97" s="1"/>
  <c r="I96" s="1"/>
  <c r="L96" s="1"/>
  <c r="I94"/>
  <c r="I93" s="1"/>
  <c r="I92" s="1"/>
  <c r="I90"/>
  <c r="I89" s="1"/>
  <c r="I88" s="1"/>
  <c r="I85"/>
  <c r="I84" s="1"/>
  <c r="I83" s="1"/>
  <c r="I82" s="1"/>
  <c r="I80"/>
  <c r="I79" s="1"/>
  <c r="I78" s="1"/>
  <c r="I77" s="1"/>
  <c r="I74"/>
  <c r="L74" s="1"/>
  <c r="I72"/>
  <c r="I63"/>
  <c r="L63" s="1"/>
  <c r="I61"/>
  <c r="L61" s="1"/>
  <c r="I53"/>
  <c r="I52" s="1"/>
  <c r="I51" s="1"/>
  <c r="I50" s="1"/>
  <c r="I49" s="1"/>
  <c r="I47"/>
  <c r="I46" s="1"/>
  <c r="I45" s="1"/>
  <c r="I44" s="1"/>
  <c r="I43" s="1"/>
  <c r="K43" s="1"/>
  <c r="I41"/>
  <c r="I40" s="1"/>
  <c r="I39" s="1"/>
  <c r="I38" s="1"/>
  <c r="I37" s="1"/>
  <c r="K37" s="1"/>
  <c r="I32"/>
  <c r="I31" s="1"/>
  <c r="I30" s="1"/>
  <c r="L30" s="1"/>
  <c r="I28"/>
  <c r="I27" s="1"/>
  <c r="I26" s="1"/>
  <c r="I23"/>
  <c r="I22" s="1"/>
  <c r="I21" s="1"/>
  <c r="I16"/>
  <c r="I12"/>
  <c r="K12" s="1"/>
  <c r="H676"/>
  <c r="H675" s="1"/>
  <c r="H674" s="1"/>
  <c r="H673" s="1"/>
  <c r="H672" s="1"/>
  <c r="H671" s="1"/>
  <c r="J671" s="1"/>
  <c r="H669"/>
  <c r="J669" s="1"/>
  <c r="H663"/>
  <c r="H662" s="1"/>
  <c r="H661" s="1"/>
  <c r="H660" s="1"/>
  <c r="H659" s="1"/>
  <c r="J659" s="1"/>
  <c r="H657"/>
  <c r="H656" s="1"/>
  <c r="H655" s="1"/>
  <c r="J655" s="1"/>
  <c r="H653"/>
  <c r="J653" s="1"/>
  <c r="H651"/>
  <c r="J651" s="1"/>
  <c r="H647"/>
  <c r="H646" s="1"/>
  <c r="J646" s="1"/>
  <c r="H640"/>
  <c r="H639" s="1"/>
  <c r="J639" s="1"/>
  <c r="H633"/>
  <c r="H632" s="1"/>
  <c r="J632" s="1"/>
  <c r="H628"/>
  <c r="H627" s="1"/>
  <c r="H626" s="1"/>
  <c r="H625" s="1"/>
  <c r="J625" s="1"/>
  <c r="H621"/>
  <c r="J621" s="1"/>
  <c r="H619"/>
  <c r="J619" s="1"/>
  <c r="H615"/>
  <c r="H614" s="1"/>
  <c r="H613" s="1"/>
  <c r="J613" s="1"/>
  <c r="H610"/>
  <c r="H609" s="1"/>
  <c r="H608" s="1"/>
  <c r="H607" s="1"/>
  <c r="J607" s="1"/>
  <c r="H604"/>
  <c r="J604" s="1"/>
  <c r="H602"/>
  <c r="J602" s="1"/>
  <c r="H599"/>
  <c r="H598" s="1"/>
  <c r="J598" s="1"/>
  <c r="H594"/>
  <c r="H593" s="1"/>
  <c r="H592" s="1"/>
  <c r="J592" s="1"/>
  <c r="H590"/>
  <c r="H589" s="1"/>
  <c r="H588" s="1"/>
  <c r="J588" s="1"/>
  <c r="H586"/>
  <c r="J586" s="1"/>
  <c r="H584"/>
  <c r="J584" s="1"/>
  <c r="H582"/>
  <c r="J582" s="1"/>
  <c r="H576"/>
  <c r="H575" s="1"/>
  <c r="H574" s="1"/>
  <c r="J574" s="1"/>
  <c r="H570"/>
  <c r="H569" s="1"/>
  <c r="J569" s="1"/>
  <c r="H567"/>
  <c r="H566" s="1"/>
  <c r="J566" s="1"/>
  <c r="H564"/>
  <c r="H563" s="1"/>
  <c r="J563" s="1"/>
  <c r="H559"/>
  <c r="H558" s="1"/>
  <c r="H557" s="1"/>
  <c r="J557" s="1"/>
  <c r="H553"/>
  <c r="J553" s="1"/>
  <c r="H546"/>
  <c r="J546" s="1"/>
  <c r="H540"/>
  <c r="H539" s="1"/>
  <c r="J539" s="1"/>
  <c r="H537"/>
  <c r="H536" s="1"/>
  <c r="H530"/>
  <c r="J530" s="1"/>
  <c r="H527"/>
  <c r="J527" s="1"/>
  <c r="H525"/>
  <c r="H519"/>
  <c r="H518" s="1"/>
  <c r="J518" s="1"/>
  <c r="H515"/>
  <c r="H514" s="1"/>
  <c r="J514" s="1"/>
  <c r="H508"/>
  <c r="H507" s="1"/>
  <c r="H506" s="1"/>
  <c r="H505" s="1"/>
  <c r="H504" s="1"/>
  <c r="J504" s="1"/>
  <c r="H501"/>
  <c r="H500" s="1"/>
  <c r="H499" s="1"/>
  <c r="H498" s="1"/>
  <c r="J498" s="1"/>
  <c r="H493"/>
  <c r="J493" s="1"/>
  <c r="H490"/>
  <c r="J490" s="1"/>
  <c r="H484"/>
  <c r="H483" s="1"/>
  <c r="J483" s="1"/>
  <c r="H481"/>
  <c r="J481" s="1"/>
  <c r="H479"/>
  <c r="J479" s="1"/>
  <c r="H473"/>
  <c r="H472" s="1"/>
  <c r="J472" s="1"/>
  <c r="H470"/>
  <c r="J470" s="1"/>
  <c r="H465"/>
  <c r="J465" s="1"/>
  <c r="H463"/>
  <c r="J463" s="1"/>
  <c r="H461"/>
  <c r="J461" s="1"/>
  <c r="H458"/>
  <c r="J458" s="1"/>
  <c r="H455"/>
  <c r="J455" s="1"/>
  <c r="H451"/>
  <c r="J451" s="1"/>
  <c r="H449"/>
  <c r="J449" s="1"/>
  <c r="H447"/>
  <c r="J447" s="1"/>
  <c r="H444"/>
  <c r="J444" s="1"/>
  <c r="H438"/>
  <c r="J438" s="1"/>
  <c r="H436"/>
  <c r="J436" s="1"/>
  <c r="H434"/>
  <c r="J434" s="1"/>
  <c r="H432"/>
  <c r="J432" s="1"/>
  <c r="H425"/>
  <c r="J425" s="1"/>
  <c r="H423"/>
  <c r="J423" s="1"/>
  <c r="H416"/>
  <c r="J416" s="1"/>
  <c r="H412"/>
  <c r="H411" s="1"/>
  <c r="J411" s="1"/>
  <c r="H409"/>
  <c r="H408" s="1"/>
  <c r="J408" s="1"/>
  <c r="H405"/>
  <c r="J405" s="1"/>
  <c r="H403"/>
  <c r="J403" s="1"/>
  <c r="H401"/>
  <c r="J401" s="1"/>
  <c r="H396"/>
  <c r="H395" s="1"/>
  <c r="H394" s="1"/>
  <c r="H393" s="1"/>
  <c r="J393" s="1"/>
  <c r="H391"/>
  <c r="J391" s="1"/>
  <c r="H389"/>
  <c r="J389" s="1"/>
  <c r="H387"/>
  <c r="J387" s="1"/>
  <c r="H385"/>
  <c r="J385" s="1"/>
  <c r="H382"/>
  <c r="J382" s="1"/>
  <c r="H380"/>
  <c r="J380" s="1"/>
  <c r="H377"/>
  <c r="J377" s="1"/>
  <c r="H375"/>
  <c r="J375" s="1"/>
  <c r="H373"/>
  <c r="J373" s="1"/>
  <c r="H371"/>
  <c r="J371" s="1"/>
  <c r="H369"/>
  <c r="J369" s="1"/>
  <c r="H367"/>
  <c r="J367" s="1"/>
  <c r="H365"/>
  <c r="J365" s="1"/>
  <c r="H363"/>
  <c r="J363" s="1"/>
  <c r="H358"/>
  <c r="H357" s="1"/>
  <c r="H356" s="1"/>
  <c r="J356" s="1"/>
  <c r="H354"/>
  <c r="J354" s="1"/>
  <c r="H351"/>
  <c r="J351" s="1"/>
  <c r="H348"/>
  <c r="H347" s="1"/>
  <c r="J347" s="1"/>
  <c r="H345"/>
  <c r="J345" s="1"/>
  <c r="H343"/>
  <c r="J343" s="1"/>
  <c r="H341"/>
  <c r="J341" s="1"/>
  <c r="H338"/>
  <c r="J338" s="1"/>
  <c r="H336"/>
  <c r="J336" s="1"/>
  <c r="H334"/>
  <c r="J334" s="1"/>
  <c r="H332"/>
  <c r="J332" s="1"/>
  <c r="H330"/>
  <c r="J330" s="1"/>
  <c r="H328"/>
  <c r="J328" s="1"/>
  <c r="H326"/>
  <c r="J326" s="1"/>
  <c r="H324"/>
  <c r="J324" s="1"/>
  <c r="H322"/>
  <c r="J322" s="1"/>
  <c r="H317"/>
  <c r="J317" s="1"/>
  <c r="H315"/>
  <c r="J315" s="1"/>
  <c r="H312"/>
  <c r="H311" s="1"/>
  <c r="J311" s="1"/>
  <c r="H309"/>
  <c r="J309" s="1"/>
  <c r="H307"/>
  <c r="J307" s="1"/>
  <c r="H305"/>
  <c r="J305" s="1"/>
  <c r="H299"/>
  <c r="H298" s="1"/>
  <c r="H297" s="1"/>
  <c r="J297" s="1"/>
  <c r="H293"/>
  <c r="J293" s="1"/>
  <c r="H288"/>
  <c r="J288" s="1"/>
  <c r="H286"/>
  <c r="J286" s="1"/>
  <c r="H284"/>
  <c r="J284" s="1"/>
  <c r="H277"/>
  <c r="J277" s="1"/>
  <c r="H275"/>
  <c r="J275" s="1"/>
  <c r="H273"/>
  <c r="J273" s="1"/>
  <c r="H267"/>
  <c r="J267" s="1"/>
  <c r="H262"/>
  <c r="J262" s="1"/>
  <c r="H260"/>
  <c r="H254"/>
  <c r="J254" s="1"/>
  <c r="H249"/>
  <c r="J249" s="1"/>
  <c r="H242"/>
  <c r="J242" s="1"/>
  <c r="H237"/>
  <c r="H236" s="1"/>
  <c r="J236" s="1"/>
  <c r="H234"/>
  <c r="J234" s="1"/>
  <c r="H232"/>
  <c r="J232" s="1"/>
  <c r="H226"/>
  <c r="H225" s="1"/>
  <c r="H224" s="1"/>
  <c r="H223" s="1"/>
  <c r="H222" s="1"/>
  <c r="J222" s="1"/>
  <c r="H220"/>
  <c r="J220" s="1"/>
  <c r="H218"/>
  <c r="J218" s="1"/>
  <c r="H214"/>
  <c r="H213" s="1"/>
  <c r="H212" s="1"/>
  <c r="J212" s="1"/>
  <c r="H206"/>
  <c r="H205" s="1"/>
  <c r="H204" s="1"/>
  <c r="H203" s="1"/>
  <c r="H202" s="1"/>
  <c r="H201" s="1"/>
  <c r="J201" s="1"/>
  <c r="H199"/>
  <c r="J199" s="1"/>
  <c r="H197"/>
  <c r="J197" s="1"/>
  <c r="H193"/>
  <c r="J193" s="1"/>
  <c r="H190"/>
  <c r="H189" s="1"/>
  <c r="J189" s="1"/>
  <c r="H186"/>
  <c r="J186" s="1"/>
  <c r="H182"/>
  <c r="H181" s="1"/>
  <c r="H180" s="1"/>
  <c r="H179" s="1"/>
  <c r="J179" s="1"/>
  <c r="H177"/>
  <c r="J177" s="1"/>
  <c r="H172"/>
  <c r="J172" s="1"/>
  <c r="H170"/>
  <c r="J170" s="1"/>
  <c r="H168"/>
  <c r="J168" s="1"/>
  <c r="H166"/>
  <c r="J166" s="1"/>
  <c r="H164"/>
  <c r="J164" s="1"/>
  <c r="H162"/>
  <c r="J162" s="1"/>
  <c r="H157"/>
  <c r="J157" s="1"/>
  <c r="H154"/>
  <c r="J154" s="1"/>
  <c r="H152"/>
  <c r="J152" s="1"/>
  <c r="H150"/>
  <c r="H145"/>
  <c r="H144" s="1"/>
  <c r="H143" s="1"/>
  <c r="J143" s="1"/>
  <c r="H141"/>
  <c r="H140" s="1"/>
  <c r="H139" s="1"/>
  <c r="J139" s="1"/>
  <c r="H135"/>
  <c r="J135" s="1"/>
  <c r="H130"/>
  <c r="J130" s="1"/>
  <c r="H124"/>
  <c r="J124" s="1"/>
  <c r="H121"/>
  <c r="J121" s="1"/>
  <c r="H119"/>
  <c r="J119" s="1"/>
  <c r="H116"/>
  <c r="J116" s="1"/>
  <c r="H112"/>
  <c r="J112" s="1"/>
  <c r="H108"/>
  <c r="H107" s="1"/>
  <c r="H106" s="1"/>
  <c r="H105" s="1"/>
  <c r="J105" s="1"/>
  <c r="H102"/>
  <c r="H101" s="1"/>
  <c r="H100" s="1"/>
  <c r="J100" s="1"/>
  <c r="H98"/>
  <c r="J98" s="1"/>
  <c r="H94"/>
  <c r="H93" s="1"/>
  <c r="H92" s="1"/>
  <c r="J92" s="1"/>
  <c r="H90"/>
  <c r="H89" s="1"/>
  <c r="H88" s="1"/>
  <c r="J88" s="1"/>
  <c r="H85"/>
  <c r="H84" s="1"/>
  <c r="H83" s="1"/>
  <c r="H82" s="1"/>
  <c r="J82" s="1"/>
  <c r="H80"/>
  <c r="H79" s="1"/>
  <c r="H78" s="1"/>
  <c r="H77" s="1"/>
  <c r="J77" s="1"/>
  <c r="H74"/>
  <c r="J74" s="1"/>
  <c r="H72"/>
  <c r="J72" s="1"/>
  <c r="H63"/>
  <c r="J63" s="1"/>
  <c r="H61"/>
  <c r="H53"/>
  <c r="H52" s="1"/>
  <c r="H51" s="1"/>
  <c r="H50" s="1"/>
  <c r="H49" s="1"/>
  <c r="J49" s="1"/>
  <c r="H47"/>
  <c r="H46" s="1"/>
  <c r="H45" s="1"/>
  <c r="H44" s="1"/>
  <c r="H43" s="1"/>
  <c r="J43" s="1"/>
  <c r="H41"/>
  <c r="H40" s="1"/>
  <c r="H39" s="1"/>
  <c r="H38" s="1"/>
  <c r="H37" s="1"/>
  <c r="J37" s="1"/>
  <c r="H32"/>
  <c r="H31" s="1"/>
  <c r="H30" s="1"/>
  <c r="J30" s="1"/>
  <c r="H28"/>
  <c r="H27" s="1"/>
  <c r="H26" s="1"/>
  <c r="J26" s="1"/>
  <c r="H23"/>
  <c r="H22" s="1"/>
  <c r="H21" s="1"/>
  <c r="J21" s="1"/>
  <c r="H16"/>
  <c r="J16" s="1"/>
  <c r="H12"/>
  <c r="H259" l="1"/>
  <c r="H258" s="1"/>
  <c r="H257" s="1"/>
  <c r="H256" s="1"/>
  <c r="J256" s="1"/>
  <c r="M619"/>
  <c r="H248"/>
  <c r="H247" s="1"/>
  <c r="H246" s="1"/>
  <c r="J246" s="1"/>
  <c r="M232"/>
  <c r="K249"/>
  <c r="L549"/>
  <c r="L365"/>
  <c r="M152"/>
  <c r="M141"/>
  <c r="M26"/>
  <c r="M92"/>
  <c r="M143"/>
  <c r="M305"/>
  <c r="M367"/>
  <c r="M375"/>
  <c r="M385"/>
  <c r="M451"/>
  <c r="M463"/>
  <c r="M493"/>
  <c r="M518"/>
  <c r="M557"/>
  <c r="M646"/>
  <c r="K675"/>
  <c r="K293"/>
  <c r="K224"/>
  <c r="M592"/>
  <c r="M584"/>
  <c r="M411"/>
  <c r="M307"/>
  <c r="L662"/>
  <c r="M21"/>
  <c r="M72"/>
  <c r="M88"/>
  <c r="M177"/>
  <c r="M212"/>
  <c r="M297"/>
  <c r="M311"/>
  <c r="M324"/>
  <c r="M332"/>
  <c r="M382"/>
  <c r="M391"/>
  <c r="M490"/>
  <c r="M569"/>
  <c r="M602"/>
  <c r="M655"/>
  <c r="K665"/>
  <c r="K608"/>
  <c r="K564"/>
  <c r="K552"/>
  <c r="K408"/>
  <c r="K204"/>
  <c r="K132"/>
  <c r="K61"/>
  <c r="K44"/>
  <c r="L563"/>
  <c r="L553"/>
  <c r="L536"/>
  <c r="L506"/>
  <c r="L382"/>
  <c r="L324"/>
  <c r="L315"/>
  <c r="L293"/>
  <c r="L249"/>
  <c r="L226"/>
  <c r="L133"/>
  <c r="M663"/>
  <c r="M536"/>
  <c r="M273"/>
  <c r="K537"/>
  <c r="M220"/>
  <c r="H231"/>
  <c r="H230" s="1"/>
  <c r="H241"/>
  <c r="H240" s="1"/>
  <c r="J240" s="1"/>
  <c r="H253"/>
  <c r="H252" s="1"/>
  <c r="H251" s="1"/>
  <c r="J251" s="1"/>
  <c r="H266"/>
  <c r="H265" s="1"/>
  <c r="H264" s="1"/>
  <c r="H292"/>
  <c r="H291" s="1"/>
  <c r="H290" s="1"/>
  <c r="J290" s="1"/>
  <c r="H668"/>
  <c r="H667" s="1"/>
  <c r="H666" s="1"/>
  <c r="H665" s="1"/>
  <c r="J665" s="1"/>
  <c r="M16"/>
  <c r="M82"/>
  <c r="M100"/>
  <c r="M119"/>
  <c r="M164"/>
  <c r="M172"/>
  <c r="M189"/>
  <c r="M201"/>
  <c r="M222"/>
  <c r="M262"/>
  <c r="M290"/>
  <c r="M309"/>
  <c r="M347"/>
  <c r="M363"/>
  <c r="M371"/>
  <c r="M389"/>
  <c r="M434"/>
  <c r="M458"/>
  <c r="M470"/>
  <c r="M483"/>
  <c r="M527"/>
  <c r="M632"/>
  <c r="K669"/>
  <c r="K610"/>
  <c r="K602"/>
  <c r="K504"/>
  <c r="K317"/>
  <c r="K299"/>
  <c r="K267"/>
  <c r="K252"/>
  <c r="K242"/>
  <c r="K72"/>
  <c r="L626"/>
  <c r="L619"/>
  <c r="L607"/>
  <c r="L599"/>
  <c r="L27"/>
  <c r="M625"/>
  <c r="M598"/>
  <c r="M416"/>
  <c r="M291"/>
  <c r="M246"/>
  <c r="M224"/>
  <c r="M286"/>
  <c r="L621"/>
  <c r="M659"/>
  <c r="M621"/>
  <c r="M553"/>
  <c r="M157"/>
  <c r="M77"/>
  <c r="M116"/>
  <c r="M199"/>
  <c r="M236"/>
  <c r="M275"/>
  <c r="M336"/>
  <c r="M356"/>
  <c r="M369"/>
  <c r="M377"/>
  <c r="M387"/>
  <c r="M401"/>
  <c r="M432"/>
  <c r="M465"/>
  <c r="M498"/>
  <c r="I524"/>
  <c r="L524" s="1"/>
  <c r="M539"/>
  <c r="K662"/>
  <c r="K508"/>
  <c r="K292"/>
  <c r="K141"/>
  <c r="K127"/>
  <c r="K38"/>
  <c r="L669"/>
  <c r="L609"/>
  <c r="L540"/>
  <c r="L484"/>
  <c r="L265"/>
  <c r="L251"/>
  <c r="L240"/>
  <c r="M607"/>
  <c r="M599"/>
  <c r="M540"/>
  <c r="M484"/>
  <c r="M206"/>
  <c r="M190"/>
  <c r="M61"/>
  <c r="M27"/>
  <c r="M674"/>
  <c r="L672"/>
  <c r="K671"/>
  <c r="L676"/>
  <c r="K676"/>
  <c r="K672"/>
  <c r="L673"/>
  <c r="M675"/>
  <c r="M671"/>
  <c r="K673"/>
  <c r="L674"/>
  <c r="M676"/>
  <c r="M672"/>
  <c r="K674"/>
  <c r="L675"/>
  <c r="M673"/>
  <c r="K666"/>
  <c r="L666"/>
  <c r="K667"/>
  <c r="L667"/>
  <c r="K668"/>
  <c r="L668"/>
  <c r="M669"/>
  <c r="K663"/>
  <c r="K659"/>
  <c r="L663"/>
  <c r="M660"/>
  <c r="K660"/>
  <c r="L660"/>
  <c r="M661"/>
  <c r="K661"/>
  <c r="L661"/>
  <c r="M662"/>
  <c r="M656"/>
  <c r="M657"/>
  <c r="M653"/>
  <c r="L651"/>
  <c r="M651"/>
  <c r="K646"/>
  <c r="K647"/>
  <c r="L646"/>
  <c r="L647"/>
  <c r="M647"/>
  <c r="L640"/>
  <c r="M639"/>
  <c r="M640"/>
  <c r="L632"/>
  <c r="K632"/>
  <c r="K633"/>
  <c r="L633"/>
  <c r="M633"/>
  <c r="L627"/>
  <c r="M626"/>
  <c r="L628"/>
  <c r="M627"/>
  <c r="M628"/>
  <c r="I618"/>
  <c r="L614"/>
  <c r="M615"/>
  <c r="K615"/>
  <c r="L615"/>
  <c r="K614"/>
  <c r="M613"/>
  <c r="K613"/>
  <c r="M614"/>
  <c r="K609"/>
  <c r="L608"/>
  <c r="M608"/>
  <c r="M609"/>
  <c r="L610"/>
  <c r="M610"/>
  <c r="M604"/>
  <c r="K604"/>
  <c r="L602"/>
  <c r="L592"/>
  <c r="M593"/>
  <c r="L593"/>
  <c r="M594"/>
  <c r="L594"/>
  <c r="K588"/>
  <c r="K589"/>
  <c r="K590"/>
  <c r="K586"/>
  <c r="M586"/>
  <c r="M582"/>
  <c r="K574"/>
  <c r="L576"/>
  <c r="K575"/>
  <c r="M574"/>
  <c r="K576"/>
  <c r="M575"/>
  <c r="L575"/>
  <c r="M576"/>
  <c r="K569"/>
  <c r="L569"/>
  <c r="K570"/>
  <c r="L570"/>
  <c r="M570"/>
  <c r="M566"/>
  <c r="L566"/>
  <c r="M567"/>
  <c r="L567"/>
  <c r="L564"/>
  <c r="M563"/>
  <c r="M564"/>
  <c r="K557"/>
  <c r="L557"/>
  <c r="K558"/>
  <c r="L558"/>
  <c r="M558"/>
  <c r="K559"/>
  <c r="L559"/>
  <c r="M559"/>
  <c r="K553"/>
  <c r="L550"/>
  <c r="K550"/>
  <c r="L551"/>
  <c r="K551"/>
  <c r="L552"/>
  <c r="M546"/>
  <c r="L539"/>
  <c r="L537"/>
  <c r="M537"/>
  <c r="M530"/>
  <c r="L529"/>
  <c r="K529"/>
  <c r="L530"/>
  <c r="K530"/>
  <c r="L527"/>
  <c r="K525"/>
  <c r="M525"/>
  <c r="L525"/>
  <c r="L518"/>
  <c r="K518"/>
  <c r="L519"/>
  <c r="K519"/>
  <c r="M519"/>
  <c r="K515"/>
  <c r="L515"/>
  <c r="M515"/>
  <c r="M514"/>
  <c r="K514"/>
  <c r="L514"/>
  <c r="K505"/>
  <c r="L507"/>
  <c r="K506"/>
  <c r="L508"/>
  <c r="K507"/>
  <c r="L505"/>
  <c r="K500"/>
  <c r="L498"/>
  <c r="M499"/>
  <c r="K501"/>
  <c r="L499"/>
  <c r="M500"/>
  <c r="K498"/>
  <c r="L500"/>
  <c r="M501"/>
  <c r="K499"/>
  <c r="L501"/>
  <c r="K493"/>
  <c r="L493"/>
  <c r="K490"/>
  <c r="L490"/>
  <c r="K483"/>
  <c r="K484"/>
  <c r="L483"/>
  <c r="M481"/>
  <c r="M479"/>
  <c r="K479"/>
  <c r="M472"/>
  <c r="M473"/>
  <c r="L470"/>
  <c r="K470"/>
  <c r="K465"/>
  <c r="L465"/>
  <c r="L463"/>
  <c r="K463"/>
  <c r="L461"/>
  <c r="M461"/>
  <c r="L458"/>
  <c r="K458"/>
  <c r="M455"/>
  <c r="K455"/>
  <c r="L451"/>
  <c r="K451"/>
  <c r="L449"/>
  <c r="M449"/>
  <c r="K447"/>
  <c r="M447"/>
  <c r="L444"/>
  <c r="K444"/>
  <c r="K438"/>
  <c r="M438"/>
  <c r="L436"/>
  <c r="M436"/>
  <c r="L434"/>
  <c r="K434"/>
  <c r="L432"/>
  <c r="K432"/>
  <c r="L425"/>
  <c r="M425"/>
  <c r="M423"/>
  <c r="K423"/>
  <c r="M412"/>
  <c r="K411"/>
  <c r="K412"/>
  <c r="L412"/>
  <c r="M409"/>
  <c r="K409"/>
  <c r="M408"/>
  <c r="L409"/>
  <c r="M405"/>
  <c r="L405"/>
  <c r="L401"/>
  <c r="M396"/>
  <c r="M393"/>
  <c r="M395"/>
  <c r="M394"/>
  <c r="L391"/>
  <c r="L389"/>
  <c r="L385"/>
  <c r="K380"/>
  <c r="M380"/>
  <c r="K377"/>
  <c r="L377"/>
  <c r="L375"/>
  <c r="K375"/>
  <c r="L373"/>
  <c r="M373"/>
  <c r="L371"/>
  <c r="K371"/>
  <c r="K369"/>
  <c r="L369"/>
  <c r="L367"/>
  <c r="K367"/>
  <c r="M365"/>
  <c r="M357"/>
  <c r="L356"/>
  <c r="M358"/>
  <c r="L357"/>
  <c r="L358"/>
  <c r="M351"/>
  <c r="K347"/>
  <c r="M348"/>
  <c r="K348"/>
  <c r="L347"/>
  <c r="L348"/>
  <c r="K345"/>
  <c r="K343"/>
  <c r="L338"/>
  <c r="M338"/>
  <c r="K336"/>
  <c r="L336"/>
  <c r="M334"/>
  <c r="K334"/>
  <c r="L332"/>
  <c r="L328"/>
  <c r="M328"/>
  <c r="M326"/>
  <c r="K326"/>
  <c r="K324"/>
  <c r="M322"/>
  <c r="L322"/>
  <c r="M317"/>
  <c r="M315"/>
  <c r="L311"/>
  <c r="M312"/>
  <c r="L312"/>
  <c r="L309"/>
  <c r="K309"/>
  <c r="K307"/>
  <c r="K305"/>
  <c r="L305"/>
  <c r="L298"/>
  <c r="M298"/>
  <c r="L299"/>
  <c r="M299"/>
  <c r="K297"/>
  <c r="K298"/>
  <c r="L297"/>
  <c r="K290"/>
  <c r="L291"/>
  <c r="M293"/>
  <c r="K291"/>
  <c r="L292"/>
  <c r="K288"/>
  <c r="K286"/>
  <c r="L286"/>
  <c r="K284"/>
  <c r="M277"/>
  <c r="L277"/>
  <c r="K275"/>
  <c r="L275"/>
  <c r="L273"/>
  <c r="K264"/>
  <c r="L266"/>
  <c r="K265"/>
  <c r="L267"/>
  <c r="K266"/>
  <c r="M267"/>
  <c r="K262"/>
  <c r="L262"/>
  <c r="M260"/>
  <c r="K260"/>
  <c r="K253"/>
  <c r="L252"/>
  <c r="K254"/>
  <c r="L253"/>
  <c r="L254"/>
  <c r="M254"/>
  <c r="K246"/>
  <c r="M247"/>
  <c r="K247"/>
  <c r="L247"/>
  <c r="M248"/>
  <c r="K248"/>
  <c r="L248"/>
  <c r="M249"/>
  <c r="L241"/>
  <c r="L242"/>
  <c r="K241"/>
  <c r="M242"/>
  <c r="K236"/>
  <c r="L236"/>
  <c r="M237"/>
  <c r="K237"/>
  <c r="L237"/>
  <c r="K234"/>
  <c r="M234"/>
  <c r="K232"/>
  <c r="K225"/>
  <c r="L223"/>
  <c r="M225"/>
  <c r="K226"/>
  <c r="K222"/>
  <c r="L224"/>
  <c r="M226"/>
  <c r="K223"/>
  <c r="L225"/>
  <c r="M223"/>
  <c r="K220"/>
  <c r="K218"/>
  <c r="M218"/>
  <c r="K213"/>
  <c r="L212"/>
  <c r="K214"/>
  <c r="L213"/>
  <c r="M213"/>
  <c r="L214"/>
  <c r="M214"/>
  <c r="L204"/>
  <c r="M202"/>
  <c r="K205"/>
  <c r="K201"/>
  <c r="L205"/>
  <c r="L201"/>
  <c r="M203"/>
  <c r="K206"/>
  <c r="K202"/>
  <c r="L206"/>
  <c r="L202"/>
  <c r="M204"/>
  <c r="K203"/>
  <c r="L203"/>
  <c r="M205"/>
  <c r="K199"/>
  <c r="K197"/>
  <c r="M193"/>
  <c r="L189"/>
  <c r="L190"/>
  <c r="L185"/>
  <c r="K185"/>
  <c r="K186"/>
  <c r="L186"/>
  <c r="M186"/>
  <c r="M179"/>
  <c r="M180"/>
  <c r="M181"/>
  <c r="M182"/>
  <c r="L177"/>
  <c r="L172"/>
  <c r="K170"/>
  <c r="M170"/>
  <c r="M168"/>
  <c r="K168"/>
  <c r="K166"/>
  <c r="L164"/>
  <c r="L162"/>
  <c r="M162"/>
  <c r="L157"/>
  <c r="L154"/>
  <c r="M154"/>
  <c r="K152"/>
  <c r="L150"/>
  <c r="L143"/>
  <c r="M145"/>
  <c r="I138"/>
  <c r="L138" s="1"/>
  <c r="L144"/>
  <c r="K143"/>
  <c r="L145"/>
  <c r="K145"/>
  <c r="K144"/>
  <c r="M144"/>
  <c r="L140"/>
  <c r="K139"/>
  <c r="L141"/>
  <c r="M139"/>
  <c r="K140"/>
  <c r="M140"/>
  <c r="K133"/>
  <c r="L134"/>
  <c r="M135"/>
  <c r="K134"/>
  <c r="L135"/>
  <c r="K135"/>
  <c r="K128"/>
  <c r="L128"/>
  <c r="K129"/>
  <c r="L129"/>
  <c r="K130"/>
  <c r="L130"/>
  <c r="M130"/>
  <c r="K124"/>
  <c r="M124"/>
  <c r="M121"/>
  <c r="K121"/>
  <c r="K119"/>
  <c r="L119"/>
  <c r="K116"/>
  <c r="L116"/>
  <c r="M112"/>
  <c r="K112"/>
  <c r="M108"/>
  <c r="M105"/>
  <c r="M106"/>
  <c r="M107"/>
  <c r="K101"/>
  <c r="M101"/>
  <c r="K102"/>
  <c r="L100"/>
  <c r="M102"/>
  <c r="L101"/>
  <c r="K100"/>
  <c r="L102"/>
  <c r="K96"/>
  <c r="L97"/>
  <c r="M98"/>
  <c r="K97"/>
  <c r="L98"/>
  <c r="K98"/>
  <c r="K92"/>
  <c r="L92"/>
  <c r="K93"/>
  <c r="L93"/>
  <c r="M93"/>
  <c r="K94"/>
  <c r="L94"/>
  <c r="M94"/>
  <c r="M89"/>
  <c r="M90"/>
  <c r="K83"/>
  <c r="M83"/>
  <c r="K84"/>
  <c r="L84"/>
  <c r="M84"/>
  <c r="K85"/>
  <c r="L85"/>
  <c r="M85"/>
  <c r="L83"/>
  <c r="K82"/>
  <c r="L82"/>
  <c r="M79"/>
  <c r="M80"/>
  <c r="M78"/>
  <c r="M74"/>
  <c r="L72"/>
  <c r="M63"/>
  <c r="K63"/>
  <c r="K52"/>
  <c r="K53"/>
  <c r="K49"/>
  <c r="K50"/>
  <c r="K51"/>
  <c r="K45"/>
  <c r="K46"/>
  <c r="K47"/>
  <c r="K39"/>
  <c r="K40"/>
  <c r="K41"/>
  <c r="K31"/>
  <c r="L31"/>
  <c r="M31"/>
  <c r="K30"/>
  <c r="L32"/>
  <c r="M30"/>
  <c r="K32"/>
  <c r="M32"/>
  <c r="L28"/>
  <c r="M28"/>
  <c r="L26"/>
  <c r="L21"/>
  <c r="M22"/>
  <c r="L22"/>
  <c r="M23"/>
  <c r="L23"/>
  <c r="L16"/>
  <c r="K16"/>
  <c r="M12"/>
  <c r="L12"/>
  <c r="H11"/>
  <c r="H60"/>
  <c r="H97"/>
  <c r="M97" s="1"/>
  <c r="H111"/>
  <c r="H134"/>
  <c r="M134" s="1"/>
  <c r="H149"/>
  <c r="H185"/>
  <c r="J185" s="1"/>
  <c r="H415"/>
  <c r="M415" s="1"/>
  <c r="H524"/>
  <c r="J524" s="1"/>
  <c r="H535"/>
  <c r="H552"/>
  <c r="M552" s="1"/>
  <c r="J676"/>
  <c r="J672"/>
  <c r="J660"/>
  <c r="J656"/>
  <c r="J640"/>
  <c r="J628"/>
  <c r="J608"/>
  <c r="J576"/>
  <c r="J564"/>
  <c r="J540"/>
  <c r="J536"/>
  <c r="J508"/>
  <c r="J500"/>
  <c r="J484"/>
  <c r="J412"/>
  <c r="J396"/>
  <c r="J348"/>
  <c r="J312"/>
  <c r="J292"/>
  <c r="J260"/>
  <c r="J248"/>
  <c r="J224"/>
  <c r="J204"/>
  <c r="J180"/>
  <c r="J144"/>
  <c r="J140"/>
  <c r="J108"/>
  <c r="J84"/>
  <c r="J80"/>
  <c r="J52"/>
  <c r="J44"/>
  <c r="J40"/>
  <c r="J32"/>
  <c r="J28"/>
  <c r="J12"/>
  <c r="I443"/>
  <c r="J673"/>
  <c r="J661"/>
  <c r="J657"/>
  <c r="J633"/>
  <c r="J609"/>
  <c r="J593"/>
  <c r="J589"/>
  <c r="J537"/>
  <c r="J525"/>
  <c r="J505"/>
  <c r="J501"/>
  <c r="J473"/>
  <c r="J409"/>
  <c r="J357"/>
  <c r="J237"/>
  <c r="J225"/>
  <c r="J213"/>
  <c r="J205"/>
  <c r="J181"/>
  <c r="J145"/>
  <c r="J141"/>
  <c r="J101"/>
  <c r="J93"/>
  <c r="J89"/>
  <c r="J85"/>
  <c r="J61"/>
  <c r="J53"/>
  <c r="J45"/>
  <c r="J41"/>
  <c r="H129"/>
  <c r="M129" s="1"/>
  <c r="H407"/>
  <c r="J407" s="1"/>
  <c r="H529"/>
  <c r="J529" s="1"/>
  <c r="H545"/>
  <c r="M545" s="1"/>
  <c r="I217"/>
  <c r="I231"/>
  <c r="I230" s="1"/>
  <c r="I631"/>
  <c r="J674"/>
  <c r="J662"/>
  <c r="J626"/>
  <c r="J614"/>
  <c r="J610"/>
  <c r="J594"/>
  <c r="J590"/>
  <c r="J570"/>
  <c r="J558"/>
  <c r="J506"/>
  <c r="J394"/>
  <c r="J358"/>
  <c r="J298"/>
  <c r="J230"/>
  <c r="J226"/>
  <c r="J214"/>
  <c r="J206"/>
  <c r="J202"/>
  <c r="J190"/>
  <c r="J182"/>
  <c r="J150"/>
  <c r="J106"/>
  <c r="J102"/>
  <c r="J94"/>
  <c r="J90"/>
  <c r="J78"/>
  <c r="J50"/>
  <c r="J46"/>
  <c r="J38"/>
  <c r="J22"/>
  <c r="J675"/>
  <c r="J663"/>
  <c r="J647"/>
  <c r="J627"/>
  <c r="J615"/>
  <c r="J599"/>
  <c r="J575"/>
  <c r="J567"/>
  <c r="J559"/>
  <c r="J519"/>
  <c r="J515"/>
  <c r="J507"/>
  <c r="J499"/>
  <c r="J395"/>
  <c r="J299"/>
  <c r="J291"/>
  <c r="J247"/>
  <c r="J231"/>
  <c r="J223"/>
  <c r="J203"/>
  <c r="J107"/>
  <c r="J83"/>
  <c r="J79"/>
  <c r="J51"/>
  <c r="J47"/>
  <c r="J39"/>
  <c r="J31"/>
  <c r="J27"/>
  <c r="J23"/>
  <c r="H71"/>
  <c r="H362"/>
  <c r="J362" s="1"/>
  <c r="H384"/>
  <c r="J384" s="1"/>
  <c r="H581"/>
  <c r="H618"/>
  <c r="I20"/>
  <c r="I19" s="1"/>
  <c r="I601"/>
  <c r="H283"/>
  <c r="H400"/>
  <c r="H650"/>
  <c r="J650" s="1"/>
  <c r="I87"/>
  <c r="I259"/>
  <c r="H321"/>
  <c r="J321" s="1"/>
  <c r="H422"/>
  <c r="I431"/>
  <c r="I489"/>
  <c r="I535"/>
  <c r="I562"/>
  <c r="I556" s="1"/>
  <c r="I407"/>
  <c r="I60"/>
  <c r="I272"/>
  <c r="I314"/>
  <c r="I379"/>
  <c r="I11"/>
  <c r="I161"/>
  <c r="I192"/>
  <c r="I321"/>
  <c r="I581"/>
  <c r="H562"/>
  <c r="H192"/>
  <c r="H272"/>
  <c r="H304"/>
  <c r="J304" s="1"/>
  <c r="H314"/>
  <c r="J314" s="1"/>
  <c r="H350"/>
  <c r="H379"/>
  <c r="J379" s="1"/>
  <c r="I149"/>
  <c r="I350"/>
  <c r="I362"/>
  <c r="H138"/>
  <c r="J138" s="1"/>
  <c r="H161"/>
  <c r="I283"/>
  <c r="H217"/>
  <c r="H431"/>
  <c r="H443"/>
  <c r="H478"/>
  <c r="H489"/>
  <c r="H601"/>
  <c r="I71"/>
  <c r="I111"/>
  <c r="I304"/>
  <c r="I384"/>
  <c r="I400"/>
  <c r="I422"/>
  <c r="I478"/>
  <c r="I650"/>
  <c r="H20"/>
  <c r="J20" s="1"/>
  <c r="H36"/>
  <c r="J36" s="1"/>
  <c r="I36"/>
  <c r="I245"/>
  <c r="H631"/>
  <c r="H87"/>
  <c r="M241" l="1"/>
  <c r="M666"/>
  <c r="M265"/>
  <c r="J266"/>
  <c r="M252"/>
  <c r="J259"/>
  <c r="J257"/>
  <c r="M251"/>
  <c r="J253"/>
  <c r="J252"/>
  <c r="K524"/>
  <c r="H245"/>
  <c r="J245" s="1"/>
  <c r="I513"/>
  <c r="L513" s="1"/>
  <c r="J258"/>
  <c r="M253"/>
  <c r="M668"/>
  <c r="J666"/>
  <c r="H303"/>
  <c r="H302" s="1"/>
  <c r="J265"/>
  <c r="M266"/>
  <c r="M292"/>
  <c r="M524"/>
  <c r="M667"/>
  <c r="M185"/>
  <c r="M529"/>
  <c r="J264"/>
  <c r="M264"/>
  <c r="J667"/>
  <c r="H361"/>
  <c r="J361" s="1"/>
  <c r="J668"/>
  <c r="M240"/>
  <c r="M665"/>
  <c r="J241"/>
  <c r="H229"/>
  <c r="I645"/>
  <c r="L645" s="1"/>
  <c r="M650"/>
  <c r="L650"/>
  <c r="I630"/>
  <c r="L631"/>
  <c r="K631"/>
  <c r="M631"/>
  <c r="I617"/>
  <c r="L618"/>
  <c r="M618"/>
  <c r="I597"/>
  <c r="K597" s="1"/>
  <c r="M601"/>
  <c r="K601"/>
  <c r="L601"/>
  <c r="I580"/>
  <c r="L581"/>
  <c r="K581"/>
  <c r="M581"/>
  <c r="L562"/>
  <c r="K562"/>
  <c r="M562"/>
  <c r="L556"/>
  <c r="K556"/>
  <c r="I534"/>
  <c r="M535"/>
  <c r="L535"/>
  <c r="K535"/>
  <c r="K513"/>
  <c r="I488"/>
  <c r="L489"/>
  <c r="K489"/>
  <c r="M489"/>
  <c r="I477"/>
  <c r="L478"/>
  <c r="K478"/>
  <c r="M478"/>
  <c r="I442"/>
  <c r="L443"/>
  <c r="K443"/>
  <c r="M443"/>
  <c r="I430"/>
  <c r="M431"/>
  <c r="K431"/>
  <c r="L431"/>
  <c r="I421"/>
  <c r="L422"/>
  <c r="K422"/>
  <c r="M422"/>
  <c r="K407"/>
  <c r="L407"/>
  <c r="M407"/>
  <c r="I399"/>
  <c r="K400"/>
  <c r="M400"/>
  <c r="L400"/>
  <c r="M384"/>
  <c r="L384"/>
  <c r="K379"/>
  <c r="L379"/>
  <c r="M379"/>
  <c r="I361"/>
  <c r="K362"/>
  <c r="M362"/>
  <c r="L362"/>
  <c r="M350"/>
  <c r="L350"/>
  <c r="I320"/>
  <c r="K321"/>
  <c r="L321"/>
  <c r="M321"/>
  <c r="L314"/>
  <c r="K314"/>
  <c r="M314"/>
  <c r="I303"/>
  <c r="K304"/>
  <c r="M304"/>
  <c r="L304"/>
  <c r="I282"/>
  <c r="L283"/>
  <c r="K283"/>
  <c r="M283"/>
  <c r="I271"/>
  <c r="M272"/>
  <c r="L272"/>
  <c r="K272"/>
  <c r="I258"/>
  <c r="L259"/>
  <c r="K259"/>
  <c r="M259"/>
  <c r="M245"/>
  <c r="L245"/>
  <c r="K245"/>
  <c r="I229"/>
  <c r="K230"/>
  <c r="M230"/>
  <c r="L230"/>
  <c r="M231"/>
  <c r="K231"/>
  <c r="L231"/>
  <c r="I216"/>
  <c r="L217"/>
  <c r="M217"/>
  <c r="K217"/>
  <c r="I184"/>
  <c r="L192"/>
  <c r="K192"/>
  <c r="M192"/>
  <c r="I160"/>
  <c r="K161"/>
  <c r="M161"/>
  <c r="L161"/>
  <c r="I148"/>
  <c r="K149"/>
  <c r="M149"/>
  <c r="L149"/>
  <c r="K138"/>
  <c r="M138"/>
  <c r="I110"/>
  <c r="M111"/>
  <c r="L111"/>
  <c r="K111"/>
  <c r="K87"/>
  <c r="M87"/>
  <c r="L87"/>
  <c r="I70"/>
  <c r="K71"/>
  <c r="M71"/>
  <c r="L71"/>
  <c r="I59"/>
  <c r="M60"/>
  <c r="K60"/>
  <c r="L60"/>
  <c r="K36"/>
  <c r="K19"/>
  <c r="L19"/>
  <c r="L20"/>
  <c r="M20"/>
  <c r="I10"/>
  <c r="K11"/>
  <c r="L11"/>
  <c r="M11"/>
  <c r="J303"/>
  <c r="H488"/>
  <c r="J489"/>
  <c r="H216"/>
  <c r="J217"/>
  <c r="H160"/>
  <c r="J161"/>
  <c r="H128"/>
  <c r="M128" s="1"/>
  <c r="J129"/>
  <c r="H414"/>
  <c r="J415"/>
  <c r="H110"/>
  <c r="J110" s="1"/>
  <c r="J111"/>
  <c r="H597"/>
  <c r="J601"/>
  <c r="H430"/>
  <c r="J431"/>
  <c r="H556"/>
  <c r="J556" s="1"/>
  <c r="J562"/>
  <c r="H421"/>
  <c r="J422"/>
  <c r="H133"/>
  <c r="M133" s="1"/>
  <c r="J134"/>
  <c r="H10"/>
  <c r="J11"/>
  <c r="H645"/>
  <c r="H19"/>
  <c r="M19" s="1"/>
  <c r="H320"/>
  <c r="J350"/>
  <c r="H630"/>
  <c r="J631"/>
  <c r="J87"/>
  <c r="H442"/>
  <c r="J443"/>
  <c r="H184"/>
  <c r="J192"/>
  <c r="H282"/>
  <c r="J283"/>
  <c r="H580"/>
  <c r="J581"/>
  <c r="H534"/>
  <c r="J535"/>
  <c r="H148"/>
  <c r="J149"/>
  <c r="H59"/>
  <c r="J60"/>
  <c r="H477"/>
  <c r="J478"/>
  <c r="H271"/>
  <c r="J272"/>
  <c r="H399"/>
  <c r="J400"/>
  <c r="H617"/>
  <c r="J618"/>
  <c r="H70"/>
  <c r="J71"/>
  <c r="H544"/>
  <c r="M544" s="1"/>
  <c r="J545"/>
  <c r="H551"/>
  <c r="M551" s="1"/>
  <c r="J552"/>
  <c r="H96"/>
  <c r="J97"/>
  <c r="H513"/>
  <c r="I644" l="1"/>
  <c r="L644" s="1"/>
  <c r="I512"/>
  <c r="L512" s="1"/>
  <c r="M513"/>
  <c r="M184"/>
  <c r="J96"/>
  <c r="M96"/>
  <c r="H228"/>
  <c r="J228" s="1"/>
  <c r="J229"/>
  <c r="J414"/>
  <c r="M414"/>
  <c r="M556"/>
  <c r="K645"/>
  <c r="M645"/>
  <c r="I624"/>
  <c r="L630"/>
  <c r="K630"/>
  <c r="M630"/>
  <c r="L617"/>
  <c r="I612"/>
  <c r="M617"/>
  <c r="M597"/>
  <c r="I596"/>
  <c r="K596" s="1"/>
  <c r="L597"/>
  <c r="I579"/>
  <c r="L580"/>
  <c r="M580"/>
  <c r="K580"/>
  <c r="I533"/>
  <c r="M534"/>
  <c r="L534"/>
  <c r="K534"/>
  <c r="I511"/>
  <c r="K512"/>
  <c r="I487"/>
  <c r="M488"/>
  <c r="L488"/>
  <c r="K488"/>
  <c r="I476"/>
  <c r="M477"/>
  <c r="L477"/>
  <c r="K477"/>
  <c r="I441"/>
  <c r="L442"/>
  <c r="K442"/>
  <c r="M442"/>
  <c r="I429"/>
  <c r="L430"/>
  <c r="M430"/>
  <c r="K430"/>
  <c r="I420"/>
  <c r="M421"/>
  <c r="L421"/>
  <c r="K421"/>
  <c r="I398"/>
  <c r="L399"/>
  <c r="K399"/>
  <c r="M399"/>
  <c r="K361"/>
  <c r="M361"/>
  <c r="L361"/>
  <c r="I319"/>
  <c r="M320"/>
  <c r="L320"/>
  <c r="K320"/>
  <c r="I302"/>
  <c r="L303"/>
  <c r="K303"/>
  <c r="M303"/>
  <c r="I281"/>
  <c r="L282"/>
  <c r="K282"/>
  <c r="M282"/>
  <c r="I270"/>
  <c r="K271"/>
  <c r="M271"/>
  <c r="L271"/>
  <c r="I257"/>
  <c r="L258"/>
  <c r="K258"/>
  <c r="M258"/>
  <c r="I228"/>
  <c r="K229"/>
  <c r="M229"/>
  <c r="L229"/>
  <c r="M216"/>
  <c r="K216"/>
  <c r="L216"/>
  <c r="I211"/>
  <c r="L184"/>
  <c r="K184"/>
  <c r="I159"/>
  <c r="M160"/>
  <c r="L160"/>
  <c r="K160"/>
  <c r="I147"/>
  <c r="L148"/>
  <c r="K148"/>
  <c r="M148"/>
  <c r="I76"/>
  <c r="M110"/>
  <c r="L110"/>
  <c r="K110"/>
  <c r="I69"/>
  <c r="M70"/>
  <c r="L70"/>
  <c r="K70"/>
  <c r="I58"/>
  <c r="M59"/>
  <c r="K59"/>
  <c r="L59"/>
  <c r="I9"/>
  <c r="M10"/>
  <c r="L10"/>
  <c r="K10"/>
  <c r="H543"/>
  <c r="M543" s="1"/>
  <c r="J544"/>
  <c r="H612"/>
  <c r="J617"/>
  <c r="H270"/>
  <c r="J271"/>
  <c r="H58"/>
  <c r="J59"/>
  <c r="H533"/>
  <c r="J533" s="1"/>
  <c r="J534"/>
  <c r="H281"/>
  <c r="J282"/>
  <c r="H441"/>
  <c r="J442"/>
  <c r="H624"/>
  <c r="J630"/>
  <c r="J19"/>
  <c r="H9"/>
  <c r="J9" s="1"/>
  <c r="J10"/>
  <c r="H420"/>
  <c r="J421"/>
  <c r="H429"/>
  <c r="J430"/>
  <c r="H127"/>
  <c r="J128"/>
  <c r="J216"/>
  <c r="H211"/>
  <c r="H296"/>
  <c r="J302"/>
  <c r="H550"/>
  <c r="M550" s="1"/>
  <c r="J551"/>
  <c r="H69"/>
  <c r="J70"/>
  <c r="H398"/>
  <c r="J399"/>
  <c r="H476"/>
  <c r="J477"/>
  <c r="H147"/>
  <c r="J147" s="1"/>
  <c r="J148"/>
  <c r="J580"/>
  <c r="H579"/>
  <c r="J184"/>
  <c r="H319"/>
  <c r="J319" s="1"/>
  <c r="J320"/>
  <c r="H512"/>
  <c r="M512" s="1"/>
  <c r="J513"/>
  <c r="H644"/>
  <c r="J645"/>
  <c r="H132"/>
  <c r="J133"/>
  <c r="H596"/>
  <c r="J596" s="1"/>
  <c r="J597"/>
  <c r="H159"/>
  <c r="J159" s="1"/>
  <c r="J160"/>
  <c r="H487"/>
  <c r="J488"/>
  <c r="H76"/>
  <c r="J76" s="1"/>
  <c r="M644" l="1"/>
  <c r="I643"/>
  <c r="K643" s="1"/>
  <c r="K644"/>
  <c r="J127"/>
  <c r="M127"/>
  <c r="H8"/>
  <c r="J8" s="1"/>
  <c r="M596"/>
  <c r="J132"/>
  <c r="M132"/>
  <c r="L643"/>
  <c r="L624"/>
  <c r="K624"/>
  <c r="M624"/>
  <c r="I606"/>
  <c r="M612"/>
  <c r="K612"/>
  <c r="L612"/>
  <c r="L596"/>
  <c r="M579"/>
  <c r="K579"/>
  <c r="L579"/>
  <c r="I555"/>
  <c r="M533"/>
  <c r="L533"/>
  <c r="K533"/>
  <c r="I510"/>
  <c r="L511"/>
  <c r="K511"/>
  <c r="I486"/>
  <c r="M487"/>
  <c r="L487"/>
  <c r="K487"/>
  <c r="I475"/>
  <c r="M476"/>
  <c r="L476"/>
  <c r="K476"/>
  <c r="I440"/>
  <c r="M441"/>
  <c r="L441"/>
  <c r="K441"/>
  <c r="I428"/>
  <c r="L429"/>
  <c r="K429"/>
  <c r="M429"/>
  <c r="I419"/>
  <c r="M420"/>
  <c r="L420"/>
  <c r="K420"/>
  <c r="M398"/>
  <c r="L398"/>
  <c r="K398"/>
  <c r="I360"/>
  <c r="L319"/>
  <c r="K319"/>
  <c r="M319"/>
  <c r="I296"/>
  <c r="M302"/>
  <c r="L302"/>
  <c r="K302"/>
  <c r="I280"/>
  <c r="M281"/>
  <c r="L281"/>
  <c r="K281"/>
  <c r="I269"/>
  <c r="M270"/>
  <c r="L270"/>
  <c r="K270"/>
  <c r="I256"/>
  <c r="M257"/>
  <c r="L257"/>
  <c r="K257"/>
  <c r="L228"/>
  <c r="K228"/>
  <c r="M228"/>
  <c r="M211"/>
  <c r="L211"/>
  <c r="I210"/>
  <c r="K211"/>
  <c r="K159"/>
  <c r="M159"/>
  <c r="L159"/>
  <c r="M147"/>
  <c r="L147"/>
  <c r="K147"/>
  <c r="I137"/>
  <c r="I68" s="1"/>
  <c r="L76"/>
  <c r="K76"/>
  <c r="M76"/>
  <c r="M69"/>
  <c r="L69"/>
  <c r="K69"/>
  <c r="I57"/>
  <c r="L58"/>
  <c r="M58"/>
  <c r="K58"/>
  <c r="L9"/>
  <c r="M9"/>
  <c r="K9"/>
  <c r="I8"/>
  <c r="H210"/>
  <c r="J211"/>
  <c r="H486"/>
  <c r="J486" s="1"/>
  <c r="J487"/>
  <c r="H643"/>
  <c r="J643" s="1"/>
  <c r="J644"/>
  <c r="H475"/>
  <c r="J475" s="1"/>
  <c r="J476"/>
  <c r="J69"/>
  <c r="J296"/>
  <c r="H419"/>
  <c r="J420"/>
  <c r="H7"/>
  <c r="J7" s="1"/>
  <c r="H440"/>
  <c r="J440" s="1"/>
  <c r="J441"/>
  <c r="H269"/>
  <c r="J270"/>
  <c r="H542"/>
  <c r="J543"/>
  <c r="J579"/>
  <c r="H555"/>
  <c r="H511"/>
  <c r="M511" s="1"/>
  <c r="J512"/>
  <c r="J398"/>
  <c r="H360"/>
  <c r="J360" s="1"/>
  <c r="H549"/>
  <c r="J550"/>
  <c r="H428"/>
  <c r="J429"/>
  <c r="J624"/>
  <c r="J281"/>
  <c r="H280"/>
  <c r="J280" s="1"/>
  <c r="H57"/>
  <c r="J58"/>
  <c r="H606"/>
  <c r="J606" s="1"/>
  <c r="J612"/>
  <c r="H137"/>
  <c r="J137" s="1"/>
  <c r="I623" l="1"/>
  <c r="H623"/>
  <c r="J623" s="1"/>
  <c r="H68"/>
  <c r="J68" s="1"/>
  <c r="M643"/>
  <c r="J549"/>
  <c r="M549"/>
  <c r="J542"/>
  <c r="M542"/>
  <c r="L623"/>
  <c r="K623"/>
  <c r="M606"/>
  <c r="K606"/>
  <c r="L606"/>
  <c r="K555"/>
  <c r="L555"/>
  <c r="M555"/>
  <c r="I548"/>
  <c r="K510"/>
  <c r="L510"/>
  <c r="L486"/>
  <c r="K486"/>
  <c r="M486"/>
  <c r="L475"/>
  <c r="K475"/>
  <c r="M475"/>
  <c r="M440"/>
  <c r="L440"/>
  <c r="K440"/>
  <c r="M428"/>
  <c r="K428"/>
  <c r="L428"/>
  <c r="I427"/>
  <c r="I418"/>
  <c r="L419"/>
  <c r="K419"/>
  <c r="M419"/>
  <c r="L360"/>
  <c r="M360"/>
  <c r="K360"/>
  <c r="K296"/>
  <c r="L296"/>
  <c r="M296"/>
  <c r="I295"/>
  <c r="L280"/>
  <c r="K280"/>
  <c r="M280"/>
  <c r="M269"/>
  <c r="L269"/>
  <c r="K269"/>
  <c r="L256"/>
  <c r="K256"/>
  <c r="M256"/>
  <c r="I244"/>
  <c r="K210"/>
  <c r="L210"/>
  <c r="I209"/>
  <c r="M210"/>
  <c r="M137"/>
  <c r="L137"/>
  <c r="K137"/>
  <c r="L68"/>
  <c r="K68"/>
  <c r="I56"/>
  <c r="L57"/>
  <c r="M57"/>
  <c r="K57"/>
  <c r="K8"/>
  <c r="L8"/>
  <c r="M8"/>
  <c r="I7"/>
  <c r="H56"/>
  <c r="J56" s="1"/>
  <c r="J57"/>
  <c r="H510"/>
  <c r="J510" s="1"/>
  <c r="J511"/>
  <c r="H418"/>
  <c r="J418" s="1"/>
  <c r="J419"/>
  <c r="H209"/>
  <c r="J209" s="1"/>
  <c r="J210"/>
  <c r="J428"/>
  <c r="H427"/>
  <c r="J427" s="1"/>
  <c r="J269"/>
  <c r="H244"/>
  <c r="J244" s="1"/>
  <c r="H548"/>
  <c r="J548" s="1"/>
  <c r="J555"/>
  <c r="H295"/>
  <c r="M623" l="1"/>
  <c r="M68"/>
  <c r="M510"/>
  <c r="K548"/>
  <c r="L548"/>
  <c r="M548"/>
  <c r="M427"/>
  <c r="K427"/>
  <c r="L427"/>
  <c r="L418"/>
  <c r="K418"/>
  <c r="M418"/>
  <c r="L295"/>
  <c r="M295"/>
  <c r="K295"/>
  <c r="I67"/>
  <c r="K67" s="1"/>
  <c r="M244"/>
  <c r="K244"/>
  <c r="L244"/>
  <c r="K209"/>
  <c r="L209"/>
  <c r="M209"/>
  <c r="M56"/>
  <c r="K56"/>
  <c r="L56"/>
  <c r="K7"/>
  <c r="L7"/>
  <c r="M7"/>
  <c r="H67"/>
  <c r="J295"/>
  <c r="L67" l="1"/>
  <c r="I679"/>
  <c r="K679" s="1"/>
  <c r="M67"/>
  <c r="H679"/>
  <c r="J67"/>
  <c r="J679" s="1"/>
  <c r="M679" l="1"/>
  <c r="L679"/>
  <c r="E50" i="3"/>
  <c r="G50" s="1"/>
  <c r="I50" s="1"/>
  <c r="G51"/>
  <c r="I51" s="1"/>
</calcChain>
</file>

<file path=xl/sharedStrings.xml><?xml version="1.0" encoding="utf-8"?>
<sst xmlns="http://schemas.openxmlformats.org/spreadsheetml/2006/main" count="1823" uniqueCount="942">
  <si>
    <t>Финансовое управление администрации Александровского муниципального округа Пермского края</t>
  </si>
  <si>
    <t>Единица измерения руб.</t>
  </si>
  <si>
    <t>КВСР</t>
  </si>
  <si>
    <t>КФСР</t>
  </si>
  <si>
    <t>КЦСР</t>
  </si>
  <si>
    <t>КВР</t>
  </si>
  <si>
    <t>ИТОГО:</t>
  </si>
  <si>
    <t>601</t>
  </si>
  <si>
    <t>01.00</t>
  </si>
  <si>
    <t>ОБЩЕГОСУДАРСТВЕННЫЕ ВОПРОСЫ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</si>
  <si>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</si>
  <si>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</si>
  <si>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90.0.00.00000</t>
  </si>
  <si>
    <t>Непрограммные мероприятия</t>
  </si>
  <si>
    <t>91.0.00.00000</t>
  </si>
  <si>
    <t>Обеспечение деятельности руководства и управления в сфере установленных функций органов местного самоуправления</t>
  </si>
  <si>
    <t>91.0.00.00020</t>
  </si>
  <si>
    <t>Содержание муниципальных органов Александровского муниципального округа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</si>
  <si>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</si>
  <si>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</si>
  <si>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</si>
  <si>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</si>
  <si>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</si>
  <si>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</si>
  <si>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91.0.00.2Ц320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</si>
  <si>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</si>
  <si>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01.13</t>
  </si>
  <si>
    <t>Другие общегосударственные вопросы</t>
  </si>
  <si>
    <t>92.0.00.00000</t>
  </si>
  <si>
    <t>Обеспечение деятельности казенных и бюджетных учреждений</t>
  </si>
  <si>
    <t>92.0.00.00180</t>
  </si>
  <si>
    <t>Обеспечение деятельности МКУ "Центр бухгалтерского учета Александровского муниципального округа"</t>
  </si>
  <si>
    <t>07.00</t>
  </si>
  <si>
    <t>ОБРАЗОВАНИЕ</t>
  </si>
  <si>
    <t>07.01</t>
  </si>
  <si>
    <t>Дошкольное образование</t>
  </si>
  <si>
    <t>01.0.00.00000</t>
  </si>
  <si>
    <t>Муниципальная программа "Развитие системы образования Александровского муниципального округа"</t>
  </si>
  <si>
    <t>01.1.00.00000</t>
  </si>
  <si>
    <t>Подпрограмма "Развитие системы дошкольного образования Александровского муниципального округа"</t>
  </si>
  <si>
    <t>01.1.01.00000</t>
  </si>
  <si>
    <t>Основное мероприятие "Обеспечение деятельности казенных и бюджетных учреждений"</t>
  </si>
  <si>
    <t>01.1.01.2Н020</t>
  </si>
  <si>
    <t>Единая субвенция на выполнение отдельных государственных полномочий в сфере образования</t>
  </si>
  <si>
    <t>07.02</t>
  </si>
  <si>
    <t>Общее образование</t>
  </si>
  <si>
    <t>01.2.00.00000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</si>
  <si>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</si>
  <si>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01.2.01.00000</t>
  </si>
  <si>
    <t>01.2.01.2Н020</t>
  </si>
  <si>
    <t>07.09</t>
  </si>
  <si>
    <t>Другие вопросы в области образования</t>
  </si>
  <si>
    <t>606</t>
  </si>
  <si>
    <t>Контрольно-счетная палата Александровского муниципального округа</t>
  </si>
  <si>
    <t>91.0.00.00030</t>
  </si>
  <si>
    <t>Председатель контрольно-счетной палаты Александровского муниципального округа</t>
  </si>
  <si>
    <t>91.0.00.00040</t>
  </si>
  <si>
    <t>Содержание аппарата контрольно-счетной палаты Александровского муниципального округа</t>
  </si>
  <si>
    <t>611</t>
  </si>
  <si>
    <t>Администрация Александровского муниципального округа</t>
  </si>
  <si>
    <t>01.02</t>
  </si>
  <si>
    <t>Функционирование высшего должностного лица субъекта Российской Федерации и муниципального образования</t>
  </si>
  <si>
    <t>91.0.00.00010</t>
  </si>
  <si>
    <t>Глава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</si>
  <si>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</si>
  <si>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</si>
  <si>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04.0.00.00000</t>
  </si>
  <si>
    <t>Муниципальная программа "Обеспечение безопасности граждан Александровского муниципального округа"</t>
  </si>
  <si>
    <t>04.5.00.00000</t>
  </si>
  <si>
    <t>Подпрограмма "Обеспечение ветеринарного благополучия на территории Александровского муниципального округа"</t>
  </si>
  <si>
    <t>04.5.01.00000</t>
  </si>
  <si>
    <t>Основное мероприятие "Проведение противоэпизоотических мероприятий"</t>
  </si>
  <si>
    <t>04.5.01.2У100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</si>
  <si>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</si>
  <si>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06.0.00.00000</t>
  </si>
  <si>
    <t>Муниципальная программа "Социальная поддержка жителей Александровского муниципального округа"</t>
  </si>
  <si>
    <t>06.2.00.00000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</si>
  <si>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</si>
  <si>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06.2.01.00000</t>
  </si>
  <si>
    <t>Основное мероприятие "Поддержка детей, нуждающихся в особой заботе государства"</t>
  </si>
  <si>
    <t>06.2.01.2С090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</si>
  <si>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</si>
  <si>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07.0.00.00000</t>
  </si>
  <si>
    <t>Муниципальная программа "Организация транспортного обслуживания населения Александровского муниципального округа"</t>
  </si>
  <si>
    <t>07.0.01.00000</t>
  </si>
  <si>
    <t>Основное мероприятие "Обеспечение населения услугами пассажирских перевозок"</t>
  </si>
  <si>
    <t>07.0.01.2T060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</si>
  <si>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</si>
  <si>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09.0.00.00000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</si>
  <si>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</si>
  <si>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09.0.01.00000</t>
  </si>
  <si>
    <t>Основное мероприятие "Совершенствование системы муниципальной службы Администрации"</t>
  </si>
  <si>
    <t>09.0.01.10000</t>
  </si>
  <si>
    <t>Профессиональное развитие муниципальных служащих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</si>
  <si>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</si>
  <si>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</si>
  <si>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</si>
  <si>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</si>
  <si>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</si>
  <si>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</si>
  <si>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</si>
  <si>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</si>
  <si>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01.05</t>
  </si>
  <si>
    <t>Судебная система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</si>
  <si>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</si>
  <si>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</si>
  <si>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01.11</t>
  </si>
  <si>
    <t>Резервные фонды</t>
  </si>
  <si>
    <t>93.0.00.00000</t>
  </si>
  <si>
    <t>93.0.00.00210</t>
  </si>
  <si>
    <t>Резервный фонд администрации Александровского муниципального округа</t>
  </si>
  <si>
    <t>06.1.00.00000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</si>
  <si>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</si>
  <si>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06.1.01.00000</t>
  </si>
  <si>
    <t>Основное мероприятие "Поддержка социально ориентированных некоммерческих организаций"</t>
  </si>
  <si>
    <t>06.1.01.10010</t>
  </si>
  <si>
    <t>Субсидии некоммерческим организациям</t>
  </si>
  <si>
    <t>600</t>
  </si>
  <si>
    <t>Предоставление субсидий бюджетным, автономным учреждениям и иным некоммерческим организациям</t>
  </si>
  <si>
    <t>06.2.01.2С070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</si>
  <si>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</si>
  <si>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10.0.00.00000</t>
  </si>
  <si>
    <t>Муниципальная программа "Управление муниципальным имуществом Александровского муниципального округа"</t>
  </si>
  <si>
    <t>10.1.00.00000</t>
  </si>
  <si>
    <t>Подпрограмма "Управление муниципальным имуществом Александровского муниципального округа"</t>
  </si>
  <si>
    <t>10.1.01.00000</t>
  </si>
  <si>
    <t>Основное мероприятие " Эффективное управление муниципальным имуществом"</t>
  </si>
  <si>
    <t>10.1.01.00003</t>
  </si>
  <si>
    <t>Получение заключений об отсутствии объектов недвижимости, находящихся в муниципальной собственности</t>
  </si>
  <si>
    <t>10.1.01.10000</t>
  </si>
  <si>
    <t>10.1.01.20000</t>
  </si>
  <si>
    <t>10.1.01.40000</t>
  </si>
  <si>
    <t>Изготовление технических планов, актов обследования</t>
  </si>
  <si>
    <t>12.0.00.00000</t>
  </si>
  <si>
    <t>Муниципальная программа "Управление земельными ресурсами Александровского муниципального округа"</t>
  </si>
  <si>
    <t>12.1.00.00000</t>
  </si>
  <si>
    <t>Подпрограмма "Управление земельными ресурсами Александровского муниципального округа"</t>
  </si>
  <si>
    <t>12.1.01.00000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</si>
  <si>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</si>
  <si>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12.1.01.00001</t>
  </si>
  <si>
    <t>Проведение рыночной оценки земельных участков</t>
  </si>
  <si>
    <t>12.1.01.00010</t>
  </si>
  <si>
    <t>Проведение кадастровых работ по земельным участкам, государственный кадастровый учет с целью их предоставления</t>
  </si>
  <si>
    <t>12.1.01.00020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</si>
  <si>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недвижимости"</t>
  </si>
  <si>
    <t>12.1.01.00030</t>
  </si>
  <si>
    <t>Сопровождение программы "Аренда и продажа земли"</t>
  </si>
  <si>
    <t>12.1.01.00040</t>
  </si>
  <si>
    <t>Предоставление единовременной денежной выплаты взамен предоставления земельного участка в собственность бесплатно многодетным семьям, поставленным на учет в целях предоставления земельных участков для индивидуального жилищного строительства</t>
  </si>
  <si>
    <t>300</t>
  </si>
  <si>
    <t>Социальное обеспечение и иные выплаты населению</t>
  </si>
  <si>
    <t>91.0.00.59300</t>
  </si>
  <si>
    <t>Государственная регистрация актов гражданского состояния</t>
  </si>
  <si>
    <t>94.0.00.00000</t>
  </si>
  <si>
    <t>Реализация государственных функций, связанных с общегосударственным управлением</t>
  </si>
  <si>
    <t>94.0.00.SP040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</si>
  <si>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</si>
  <si>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94.0.00.SP180</t>
  </si>
  <si>
    <t>Реализация программ развития преобразованных муниципальных образований</t>
  </si>
  <si>
    <t>02.00</t>
  </si>
  <si>
    <t>НАЦИОНАЛЬНАЯ ОБОРОНА</t>
  </si>
  <si>
    <t>02.03</t>
  </si>
  <si>
    <t>Мобилизационная и вневойсковая подготовка</t>
  </si>
  <si>
    <t>04.1.00.00000</t>
  </si>
  <si>
    <t>Подпрограмма "Участие в профилактике правонарушений и предупреждений чрезвычайных ситуаций в Александровском муниципальном округе"</t>
  </si>
  <si>
    <t>04.1.01.00000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</si>
  <si>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</si>
  <si>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04.1.01.51180</t>
  </si>
  <si>
    <t>Осуществление первичного воинского учета на территориях, где отсутствуют военные комиссариаты</t>
  </si>
  <si>
    <t>03.00</t>
  </si>
  <si>
    <t>НАЦИОНАЛЬНАЯ БЕЗОПАСНОСТЬ И ПРАВООХРАНИТЕЛЬНАЯ ДЕЯТЕЛЬНОСТЬ</t>
  </si>
  <si>
    <t>03.09</t>
  </si>
  <si>
    <t>Гражданская оборона</t>
  </si>
  <si>
    <t>04.1.02.00000</t>
  </si>
  <si>
    <t>Основное мероприятие " Мероприятия по обеспечению готовности к реагированию на угрозу или возникновение чрезвычайных ситуаций"</t>
  </si>
  <si>
    <t>04.1.02.00080</t>
  </si>
  <si>
    <t>Предупреждение и ликвидация чрезвычайных ситуаций</t>
  </si>
  <si>
    <t>04.3.00.00000</t>
  </si>
  <si>
    <t>Подпрограмма "Обеспечение первичных мер пожарной безопасности Александровского муниципального округа"</t>
  </si>
  <si>
    <t>04.3.01.00000</t>
  </si>
  <si>
    <t>Основное мероприятие "Снижение количества пожаров и погибших на пожарах"</t>
  </si>
  <si>
    <t>04.3.01.00010</t>
  </si>
  <si>
    <t>Расходы на мероприятия по пожарной безопасности</t>
  </si>
  <si>
    <t>04.3.01.00020</t>
  </si>
  <si>
    <t>Проведение муниципальных соревнований по пожарной безопасности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</si>
  <si>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</si>
  <si>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</si>
  <si>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04.1.02.SП200</t>
  </si>
  <si>
    <t>Оборудование передвижных спасательных постов</t>
  </si>
  <si>
    <t>03.14</t>
  </si>
  <si>
    <t>Другие вопросы в области национальной безопасности и правоохранительной деятельности</t>
  </si>
  <si>
    <t>04.1.01.00060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</si>
  <si>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</si>
  <si>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04.1.01.SП020</t>
  </si>
  <si>
    <t>Выплата материального стимулирования народным дружинникам за участие в охране общественного порядка</t>
  </si>
  <si>
    <t>04.1.02.00090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</si>
  <si>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</si>
  <si>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04.4.00.00000</t>
  </si>
  <si>
    <t>Подпрограмма "Участие в противодействии терроризму и развитии межнациональных отношений в Александровском муниципальном округе"</t>
  </si>
  <si>
    <t>04.4.01.00000</t>
  </si>
  <si>
    <t>Основное мероприятие "Развитие межнациональных отношений в Александровском муниципальном округе"</t>
  </si>
  <si>
    <t>04.4.01.00010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</si>
  <si>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</si>
  <si>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04.00</t>
  </si>
  <si>
    <t>НАЦИОНАЛЬНАЯ ЭКОНОМИКА</t>
  </si>
  <si>
    <t>04.05</t>
  </si>
  <si>
    <t>Сельское хозяйство и рыболовство</t>
  </si>
  <si>
    <t>04.5.01.2У090</t>
  </si>
  <si>
    <t>Организация мероприятий при осуществлении деятельности по обращению с животными без владельцев</t>
  </si>
  <si>
    <t>08.0.00.00000</t>
  </si>
  <si>
    <t>Муниципальная программа "Экология и охрана окружающей среды в Александровском муниципальном округе"</t>
  </si>
  <si>
    <t>08.2.00.00000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</si>
  <si>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</si>
  <si>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08.2.01.00000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</si>
  <si>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</si>
  <si>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08.2.01.SУ200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</si>
  <si>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</si>
  <si>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04.07</t>
  </si>
  <si>
    <t>Лесное хозяйство</t>
  </si>
  <si>
    <t>08.3.00.00000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</si>
  <si>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</si>
  <si>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08.3.01.00000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</si>
  <si>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</si>
  <si>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08.3.01.00020</t>
  </si>
  <si>
    <t>Проведение лесоустройства и разработки лесохозяйственного регламента окружного лесничества</t>
  </si>
  <si>
    <t>08.3.01.00030</t>
  </si>
  <si>
    <t>Использование, охрана, защита, воспроизводство городских лесов, лесов особо охраняемых природных территорий, расположенных в границах муниципального округа</t>
  </si>
  <si>
    <t>04.08</t>
  </si>
  <si>
    <t>Транспорт</t>
  </si>
  <si>
    <t>07.0.01.19010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</si>
  <si>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</si>
  <si>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04.09</t>
  </si>
  <si>
    <t>Дорожное хозяйство (дорожные фонды)</t>
  </si>
  <si>
    <t>11.0.00.00000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</si>
  <si>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</si>
  <si>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11.1.00.00000</t>
  </si>
  <si>
    <t>Подпрограмма "Обеспечение безопасности дорожного движения на территории Александровского муниципального округа"</t>
  </si>
  <si>
    <t>11.1.01.00000</t>
  </si>
  <si>
    <t>Основное мероприятие "Муниципальный дорожный фонд Александровского муниципального округа"</t>
  </si>
  <si>
    <t>11.1.01.00190</t>
  </si>
  <si>
    <t>Содержание муниципальных автомобильных дорог общего пользования и искусственных сооружений на них</t>
  </si>
  <si>
    <t>11.1.01.ST040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</si>
  <si>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</si>
  <si>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04.12</t>
  </si>
  <si>
    <t>Другие вопросы в области национальной экономики</t>
  </si>
  <si>
    <t>03.0.00.00000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</si>
  <si>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</si>
  <si>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03.1.00.00000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</si>
  <si>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</si>
  <si>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03.1.01.00000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</si>
  <si>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(работы,услуги) на территории Александровского муниципального округа"</t>
  </si>
  <si>
    <t>03.1.01.00010</t>
  </si>
  <si>
    <t>Субсидирование части затрат, связанных с расширением деятельности СМСП</t>
  </si>
  <si>
    <t>03.1.01.00020</t>
  </si>
  <si>
    <t>Проведение мероприятий, посвященных Дню российского предпринимательства</t>
  </si>
  <si>
    <t>03.1.01.00030</t>
  </si>
  <si>
    <t>Организация образовательных, информационных, культурных мероприятий, направленных на популяризацию СМСП; содействие участию СМСП в межмуниципальных, региональных, федеральных мероприятиях</t>
  </si>
  <si>
    <t>17.0.00.00000</t>
  </si>
  <si>
    <t>Муниципальная программа "Градостроительная деятельность в Александровском муниципальном округе"</t>
  </si>
  <si>
    <t>17.1.00.00000</t>
  </si>
  <si>
    <t>Подпрограмма "Градостроительная деятельность в Александровском муниципальном округе"</t>
  </si>
  <si>
    <t>17.1.01.00000</t>
  </si>
  <si>
    <t>Основное мероприятие "Разработка градостроительной документации"</t>
  </si>
  <si>
    <t>17.1.01.SЖ420</t>
  </si>
  <si>
    <t>Подготовка генеральных планов, правил землепользования и застройки муниципальных образований Пермского края</t>
  </si>
  <si>
    <t>05.00</t>
  </si>
  <si>
    <t>ЖИЛИЩНО-КОММУНАЛЬНОЕ ХОЗЯЙСТВО</t>
  </si>
  <si>
    <t>05.01</t>
  </si>
  <si>
    <t>Жилищное хозяйство</t>
  </si>
  <si>
    <t>13.0.00.00000</t>
  </si>
  <si>
    <t>Муниципальная программа "Управление жилищно-коммунальным хозяйством Александровского муниципального округа"</t>
  </si>
  <si>
    <t>13.0.01.00000</t>
  </si>
  <si>
    <t>Основное мероприятие "Обеспечение качественного функционирования коммунального комплекса округа"</t>
  </si>
  <si>
    <t>13.0.01.00130</t>
  </si>
  <si>
    <t>Ремонт жилых (нежилых) помещений, находящихся в муниципальной собственности</t>
  </si>
  <si>
    <t>14.0.00.00000</t>
  </si>
  <si>
    <t>Муниципальная программа "Ликвидация ветхого и аварийного жилого фонда в Александровском муниципальном округе "</t>
  </si>
  <si>
    <t>14.1.00.00000</t>
  </si>
  <si>
    <t>Подпрограмма "Ликвидация ветхого и аварийного жилого фонда в Александровском муниципальном округе"</t>
  </si>
  <si>
    <t>14.1.01.00000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</si>
  <si>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</si>
  <si>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14.1.01.00020</t>
  </si>
  <si>
    <t>Мероприятия по выполнению технического обследования и заключения специализированной организации</t>
  </si>
  <si>
    <t>14.1.01.SP040</t>
  </si>
  <si>
    <t>400</t>
  </si>
  <si>
    <t>Капитальные вложения в объекты государственной (муниципальной) собственности</t>
  </si>
  <si>
    <t>14.1.01.SЖ160</t>
  </si>
  <si>
    <t>14.1.F3.00000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</si>
  <si>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</si>
  <si>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14.1.F3.67483</t>
  </si>
  <si>
    <t>Обеспечение устойчивого сокращения непригодного для проживания жилого фонда</t>
  </si>
  <si>
    <t>14.1.F3.67484</t>
  </si>
  <si>
    <t>Реализация мероприятий по обеспечению устойчивого сокращения непригодного для проживания жилого фонда</t>
  </si>
  <si>
    <t>05.02</t>
  </si>
  <si>
    <t>Коммунальное хозяйство</t>
  </si>
  <si>
    <t>13.0.01.00020</t>
  </si>
  <si>
    <t>Разработка схем теплоснабжения, водоснабжения и водоотведения населенных пунктов АМО</t>
  </si>
  <si>
    <t>13.0.01.00030</t>
  </si>
  <si>
    <t>Содержание системы водоснабжения в п.Люзень</t>
  </si>
  <si>
    <t>13.0.01.00040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</si>
  <si>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</si>
  <si>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13.0.01.00050</t>
  </si>
  <si>
    <t>Выплата по энергосервисному контракту</t>
  </si>
  <si>
    <t>13.0.01.00220</t>
  </si>
  <si>
    <t>Создание и содержание мест (площадок) накопления твердых коммунальных отходов на территории муниципального округа</t>
  </si>
  <si>
    <t>13.0.01.00230</t>
  </si>
  <si>
    <t>Оказание услуг по расчету размера платы за услуги и работы по управлению многоквартирным домом (далее - МКД), содержанию и текущему ремонту общего имущества в многоквартирном доме для собственников жилых помещений, которые не приняли решение о выборе способа управления многоквартирным домом, решение об установлении размера платы за содержание жилого помещения</t>
  </si>
  <si>
    <t>13.0.01.SЖ520</t>
  </si>
  <si>
    <t>Улучшение качества систем теплоснабжения на территориях муниципальных образований Пермского края</t>
  </si>
  <si>
    <t>13.0.01.SЖ540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</si>
  <si>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</si>
  <si>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13.0.01.SЖ830</t>
  </si>
  <si>
    <t>Проведение технического аудита состояния очистных сооружений и сетей водоотведения</t>
  </si>
  <si>
    <t>13.0.01.SЖ840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</si>
  <si>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</si>
  <si>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13.0.02.00000</t>
  </si>
  <si>
    <t>Основное мероприятие "Финансовое обеспечение в рамках Программы развития Александровского муниципального округа Пермского края на 2020-2022 годы"</t>
  </si>
  <si>
    <t>13.0.02.SP180</t>
  </si>
  <si>
    <t>05.03</t>
  </si>
  <si>
    <t>Благоустройство</t>
  </si>
  <si>
    <t>02.0.00.00000</t>
  </si>
  <si>
    <t>Муниципальная программа "Благоустройство территории Александровского муниципального округа"</t>
  </si>
  <si>
    <t>02.0.01.00000</t>
  </si>
  <si>
    <t>Основное мероприятие "Обеспечение комфортного проживания на территории округа"</t>
  </si>
  <si>
    <t>02.0.01.10000</t>
  </si>
  <si>
    <t>Реализация мероприятий по содержанию территории населенных пунктов (в т.ч. содержание кладбища)</t>
  </si>
  <si>
    <t>02.0.01.20000</t>
  </si>
  <si>
    <t>Содержание и эксплуатация сетей наружного освещения</t>
  </si>
  <si>
    <t>02.0.01.60000</t>
  </si>
  <si>
    <t>Оплата потребления электроэнергии на нужды уличного освещения</t>
  </si>
  <si>
    <t>02.0.01.80000</t>
  </si>
  <si>
    <t>Спиливание деревьев на территории Александровского муниципального округа</t>
  </si>
  <si>
    <t>02.0.01.90000</t>
  </si>
  <si>
    <t>Реализация мероприятий направленных на благоустройство территории округа</t>
  </si>
  <si>
    <t>02.0.01.L5765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</si>
  <si>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</si>
  <si>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02.0.03.00000</t>
  </si>
  <si>
    <t>Основное мероприятие "Содержание мест массового отдыха населения"</t>
  </si>
  <si>
    <t>02.0.03.10000</t>
  </si>
  <si>
    <t>Праздничное оформление мест массового отдыха населения</t>
  </si>
  <si>
    <t>08.1.00.00000</t>
  </si>
  <si>
    <t>Подпрограмма "Организация ликвидации несанкционированных свалок на территории Александровского муниципального округа"</t>
  </si>
  <si>
    <t>08.1.01.00000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</si>
  <si>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</si>
  <si>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08.1.01.00020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</si>
  <si>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</si>
  <si>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15.0.00.00000</t>
  </si>
  <si>
    <t>Муниципальная программа "Формирование комфортной городской среды в Александровском муниципальном округе"</t>
  </si>
  <si>
    <t>15.0.01.00000</t>
  </si>
  <si>
    <t>Основное мероприятие "Формирование современной городской среды"</t>
  </si>
  <si>
    <t>15.0.01.SЖ090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</si>
  <si>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</si>
  <si>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15.0.F2.00000</t>
  </si>
  <si>
    <t>Основное мероприятие "Формирование современной городской среды (в рамках национального проекта "Жилье и городская среда")"</t>
  </si>
  <si>
    <t>15.0.F2.55550</t>
  </si>
  <si>
    <t>Реализация программ формирования современной городской среды</t>
  </si>
  <si>
    <t>06.00</t>
  </si>
  <si>
    <t>ОХРАНА ОКРУЖАЮЩЕЙ СРЕДЫ</t>
  </si>
  <si>
    <t>06.05</t>
  </si>
  <si>
    <t>Другие вопросы в области охраны окружающей среды</t>
  </si>
  <si>
    <t>08.2.01.00030</t>
  </si>
  <si>
    <t>Акция по раздельному сбору отработанных батареек</t>
  </si>
  <si>
    <t>08.2.01.10000</t>
  </si>
  <si>
    <t>Обеспечение мероприятий по охране окружающей среды на территории Александровского муниципального округа</t>
  </si>
  <si>
    <t>01.1.01.00110</t>
  </si>
  <si>
    <t>Предоставление услуги в сфере дошкольного образования</t>
  </si>
  <si>
    <t>01.1.01.00200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</si>
  <si>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</si>
  <si>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01.1.01.SP040</t>
  </si>
  <si>
    <t>01.2.01.00100</t>
  </si>
  <si>
    <t>Организация обеспесчения высокоскоростного доступа к информационно-телекоммуникационной сети "Интернет"</t>
  </si>
  <si>
    <t>01.2.01.00190</t>
  </si>
  <si>
    <t>Предоставление общего (начального, основного, среднего) образования в общеобразовательных организациях</t>
  </si>
  <si>
    <t>01.2.01.00200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</si>
  <si>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</si>
  <si>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01.2.01.53030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</si>
  <si>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</si>
  <si>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01.2.01.L3040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</si>
  <si>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</si>
  <si>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>01.2.01.SP040</t>
  </si>
  <si>
    <t>01.2.01.SP180</t>
  </si>
  <si>
    <t>01.2.01.SН040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</si>
  <si>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</si>
  <si>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01.2.01.SФ130</t>
  </si>
  <si>
    <t>07.03</t>
  </si>
  <si>
    <t>Дополнительное образование детей</t>
  </si>
  <si>
    <t>01.3.00.00000</t>
  </si>
  <si>
    <t>Подпрограмма "Развитие системы воспитания и дополнительного образования Александровского муниципального округа"</t>
  </si>
  <si>
    <t>01.3.01.00000</t>
  </si>
  <si>
    <t>01.3.01.00130</t>
  </si>
  <si>
    <t>Предоставление услуги по дополнительному образованию детей</t>
  </si>
  <si>
    <t>01.3.02.00000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</si>
  <si>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</si>
  <si>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01.3.02.00120</t>
  </si>
  <si>
    <t>Реализация программы с одаренными детьми Александровского муниципального округа "Золотые россыпи"</t>
  </si>
  <si>
    <t>07.07</t>
  </si>
  <si>
    <t>Молодежная политика</t>
  </si>
  <si>
    <t>01.5.00.00000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</si>
  <si>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</si>
  <si>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01.5.01.00000</t>
  </si>
  <si>
    <t>Основное мероприятие "Организация отдыха, оздоровления и занятости детей и подростков в каникулярное время"</t>
  </si>
  <si>
    <t>01.5.01.00140</t>
  </si>
  <si>
    <t>Мероприятия по организации отдыха детей в каникулярное время, бюджет округа</t>
  </si>
  <si>
    <t>01.5.01.2С140</t>
  </si>
  <si>
    <t>Мероприятия по организации оздоровления и отдыха детей</t>
  </si>
  <si>
    <t>05.0.00.00000</t>
  </si>
  <si>
    <t>Муниципальная программа "Развитие культуры, спорта и туризма в Александровском муниципальном округе"</t>
  </si>
  <si>
    <t>05.3.00.00000</t>
  </si>
  <si>
    <t>Подпрограмма "Развитие молодежной политики в Александровском муниципальном округе"</t>
  </si>
  <si>
    <t>05.3.01.00000</t>
  </si>
  <si>
    <t>Основное мероприятие "Развитие молодежной политики"</t>
  </si>
  <si>
    <t>05.3.01.00010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</si>
  <si>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</si>
  <si>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08.00</t>
  </si>
  <si>
    <t>КУЛЬТУРА, КИНЕМАТОГРАФИЯ</t>
  </si>
  <si>
    <t>08.01</t>
  </si>
  <si>
    <t>Культура</t>
  </si>
  <si>
    <t>05.1.00.00000</t>
  </si>
  <si>
    <t>Подпрограмма "Развитие культуры в Александровском муниципальном округе"</t>
  </si>
  <si>
    <t>05.1.01.00000</t>
  </si>
  <si>
    <t>Основное мероприятие "Культурно-массовые мероприятия"</t>
  </si>
  <si>
    <t>05.1.01.10000</t>
  </si>
  <si>
    <t>Проведение культурно-массовых мероприятий в Александровском муниципальном округе</t>
  </si>
  <si>
    <t>05.1.02.00000</t>
  </si>
  <si>
    <t>05.1.02.10000</t>
  </si>
  <si>
    <t>Предоставление услуг в сфере культуры</t>
  </si>
  <si>
    <t>05.1.03.00000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</si>
  <si>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</si>
  <si>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05.1.03.00010</t>
  </si>
  <si>
    <t>Разработка проектно-сметной документации на реализацию проекта:"Капитальный ремонт здания МБУ "Центр культуры, спорта, туризма, молодежной политики и военно-патриотического воспитания "Химик" (г. Александровск, п. Карьер Известняк, ул. Мира, 1)</t>
  </si>
  <si>
    <t>05.1.03.SP180</t>
  </si>
  <si>
    <t>05.1.04.00000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</si>
  <si>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округа"</t>
  </si>
  <si>
    <t>05.1.04.SP040</t>
  </si>
  <si>
    <t>08.02</t>
  </si>
  <si>
    <t>Кинематография</t>
  </si>
  <si>
    <t>10.00</t>
  </si>
  <si>
    <t>СОЦИАЛЬНАЯ ПОЛИТИКА</t>
  </si>
  <si>
    <t>10.01</t>
  </si>
  <si>
    <t>Пенсионное обеспечение</t>
  </si>
  <si>
    <t>06.1.02.00000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</si>
  <si>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</si>
  <si>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06.1.02.40000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</si>
  <si>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</si>
  <si>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10.03</t>
  </si>
  <si>
    <t>Социальное обеспечение населения</t>
  </si>
  <si>
    <t>01.1.03.00000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</si>
  <si>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</si>
  <si>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01.1.03.2С170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</si>
  <si>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</si>
  <si>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01.2.03.00000</t>
  </si>
  <si>
    <t>01.2.03.2С170</t>
  </si>
  <si>
    <t>01.3.03.00000</t>
  </si>
  <si>
    <t>01.3.03.2С170</t>
  </si>
  <si>
    <t>06.1.02.SС240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</si>
  <si>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</si>
  <si>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06.3.00.00000</t>
  </si>
  <si>
    <t>Подпрограмма "Обеспечение жильем молодых семей в Александровском муниципальном округе"</t>
  </si>
  <si>
    <t>06.3.01.00000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</si>
  <si>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</si>
  <si>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06.3.01.L4970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</si>
  <si>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</si>
  <si>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10.04</t>
  </si>
  <si>
    <t>Охрана семьи и детства</t>
  </si>
  <si>
    <t>06.2.01.2С080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</si>
  <si>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</si>
  <si>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11.00</t>
  </si>
  <si>
    <t>ФИЗИЧЕСКАЯ КУЛЬТУРА И СПОРТ</t>
  </si>
  <si>
    <t>11.01</t>
  </si>
  <si>
    <t>Физическая культура</t>
  </si>
  <si>
    <t>05.2.00.00000</t>
  </si>
  <si>
    <t>Подпрограмма "Развитие физической культуры, спорта в Александровском муниципальном округе"</t>
  </si>
  <si>
    <t>05.2.02.00000</t>
  </si>
  <si>
    <t>05.2.02.10000</t>
  </si>
  <si>
    <t>Предоставление услуг в сфере спорта</t>
  </si>
  <si>
    <t>11.02</t>
  </si>
  <si>
    <t>Массовый спорт</t>
  </si>
  <si>
    <t>05.2.01.00000</t>
  </si>
  <si>
    <t>Основное мероприятие "Спортивные мероприятия"</t>
  </si>
  <si>
    <t>05.2.01.10000</t>
  </si>
  <si>
    <t>Проведение спортивных мероприятий муниципального уровня</t>
  </si>
  <si>
    <t>12.00</t>
  </si>
  <si>
    <t>СРЕДСТВА МАССОВОЙ ИНФОРМАЦИИ</t>
  </si>
  <si>
    <t>12.02</t>
  </si>
  <si>
    <t>Периодическая печать и издательства</t>
  </si>
  <si>
    <t>96.0.00.00000</t>
  </si>
  <si>
    <t>Обеспечение информирования населения в рамках реализации функций органов местного самоуправления</t>
  </si>
  <si>
    <t>96.0.00.00170</t>
  </si>
  <si>
    <t>АНО "Редакция газеты "Боевой путь""</t>
  </si>
  <si>
    <t>13.00</t>
  </si>
  <si>
    <t>ОБСЛУЖИВАНИЕ ГОСУДАРСТВЕННОГО (МУНИЦИПАЛЬНОГО) ДОЛГА</t>
  </si>
  <si>
    <t>13.01</t>
  </si>
  <si>
    <t>Обслуживание государственного (муниципального) внутреннего долга</t>
  </si>
  <si>
    <t>94.0.00.00010</t>
  </si>
  <si>
    <t>Исполнение обязательств по обслуживанию муниципального долга Александровского муниципального округа</t>
  </si>
  <si>
    <t>700</t>
  </si>
  <si>
    <t>Обслуживание государственного (муниципального) долга</t>
  </si>
  <si>
    <t>631</t>
  </si>
  <si>
    <t>Дума Александровского муниципального округа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</si>
  <si>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</si>
  <si>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</si>
  <si>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91.0.00.00070</t>
  </si>
  <si>
    <t>Содержание аппарата Думы Александровского муниципального округа</t>
  </si>
  <si>
    <t>12.1.01.00050</t>
  </si>
  <si>
    <t>МКУ "Земля"</t>
  </si>
  <si>
    <t>12.1.01.00060</t>
  </si>
  <si>
    <t>Оказание консультационной услуги, связанной с оборотом недвижимости, требующей предварительной проработки, с подготовкой письменного заключения</t>
  </si>
  <si>
    <t>94.0.00.00180</t>
  </si>
  <si>
    <t>Средства на исполнение решений судов, вступивших в законную силу, и оплату государственной пошлины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</si>
  <si>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</si>
  <si>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01.3.01.SP040</t>
  </si>
  <si>
    <t>Мероприятия по расселению жилищного фонда на территории Пермского края, признанного аварийным после 1 января 2017 г.</t>
  </si>
  <si>
    <t>02.0.04.00000</t>
  </si>
  <si>
    <t>Основное мероприятие "Участие в Всероссийском конкурсе лучших проектов создания комфортной городской среды"</t>
  </si>
  <si>
    <t>02.0.04.00010</t>
  </si>
  <si>
    <t>Разработка концепции развития территории, графических материалов (альбома планшета и презентации) для оформления конкурсной заявки АМО Пермского края в рамках Всероссийского конкурса по отбору лучших проектов в сфере создания комфортной городской среды в малых городах и исторических поселениях</t>
  </si>
  <si>
    <t>02.0.04.00020</t>
  </si>
  <si>
    <t>Подготовка аналитического, социокультурного исследования конкурсной заявки АМО Пермского края в рамках Всероссийского конкурса по отбору лучших проектов в сфере создания комфортной городской среды в малых городах и исторических поселениях</t>
  </si>
  <si>
    <t>93.0.00.00230</t>
  </si>
  <si>
    <t>Расходы на оказание помощи пострадавшим от пожара</t>
  </si>
  <si>
    <t>08.1.01.SЦ340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</si>
  <si>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</si>
  <si>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07.0.01.2С460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</si>
  <si>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</si>
  <si>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06.3.01.2С020</t>
  </si>
  <si>
    <t>Обеспечение жильем молодых семей</t>
  </si>
  <si>
    <t>05.2.03.00000</t>
  </si>
  <si>
    <t>Основное мероприятие "Развитие инфраструктуры и материально-технической базы"</t>
  </si>
  <si>
    <t>05.2.03.00120</t>
  </si>
  <si>
    <t>Проектно-изыскательские работы на "Строительство межшкольного стадиона, по адресу: г. Александровск, ул. Ленина ,13"</t>
  </si>
  <si>
    <t>91.0.00.2Р110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</si>
  <si>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</si>
  <si>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02.0.03.20000</t>
  </si>
  <si>
    <t>Приобретение и установка уличных площадок</t>
  </si>
  <si>
    <t>02.0.04.00030</t>
  </si>
  <si>
    <t>Выполнение инженерных изысканий "Всероссийский конкурс "Малые города и исторические поселения России""</t>
  </si>
  <si>
    <t>02.0.04.00040</t>
  </si>
  <si>
    <t>Выполнение проектной документации "Всероссийский конкурс "Малые города и исторические поселения России""</t>
  </si>
  <si>
    <t>01.2.02.00000</t>
  </si>
  <si>
    <t>Основное мероприятие "Меры государственной поддержки в сфере общего образования"</t>
  </si>
  <si>
    <t>01.2.02.2Н440</t>
  </si>
  <si>
    <t>Единовременная премия обучающимся, награжденным знаком отличия Пермского края "Гордость Пермского края"</t>
  </si>
  <si>
    <t>01.2.01.2Ф180</t>
  </si>
  <si>
    <t>Обеспечение условий для развития физической культуры и массового спорта</t>
  </si>
  <si>
    <t>13.0.01.00060</t>
  </si>
  <si>
    <t>Субсидии муниципальным унитарным предприятиям на подготовку объектов коммунального хозяйства округа к работе в осенне-зимний период 2022-2023 (МУП "Теплоэнергетика"")</t>
  </si>
  <si>
    <t>02.0.01.00020</t>
  </si>
  <si>
    <t>Разработка дизайн-проекта и ЛСР по объекту "Благоустройство дворовой территории по адресу: г. Александровск, пос. Всеволодо-Вильва, ул. Урицкого, 24"</t>
  </si>
  <si>
    <t>13.0.03.00000</t>
  </si>
  <si>
    <t>Основное мероприятие "Софинансирование расходов по возмещению экономически обоснованного размера убытков теплоснабжающих организаций и задолженности за ТЭР, по которой имеется субсидиарная ответственность</t>
  </si>
  <si>
    <t>13.0.03.SЖ520</t>
  </si>
  <si>
    <t>Улучшение качества систем теплоснабжения на территории муниципальных образований Пермского края</t>
  </si>
  <si>
    <t>14.1.02.00000</t>
  </si>
  <si>
    <t>Основное мероприятие "Обеспечение мероприятий по сносу аварийного жилищного фонда"</t>
  </si>
  <si>
    <t>14.1.02.00010</t>
  </si>
  <si>
    <t>Снос аварийного жилищного фонда</t>
  </si>
  <si>
    <t>05.2.04.00000</t>
  </si>
  <si>
    <t>Основное мероприятие "Развитие массового спорта и физической культуры в Александровском муниципальном округе"</t>
  </si>
  <si>
    <t>05.2.04.SФ320</t>
  </si>
  <si>
    <t>Реализация мероприятия "Умею плавать!"</t>
  </si>
  <si>
    <t>13.0.01.00070</t>
  </si>
  <si>
    <t>Подготовка объектов теплоснабжения, водоснабжения, водоотведения, эксплуатируемых МКП ВВГП "Вильва-Водоканал"</t>
  </si>
  <si>
    <t>08.1.01.SЭ240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</si>
  <si>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образования.</t>
  </si>
  <si>
    <t>93.0.00.00240</t>
  </si>
  <si>
    <t>проведение мероприятий по предупреждению чрезвычайных ситуаций</t>
  </si>
  <si>
    <t>13.0.03.SЖ540</t>
  </si>
  <si>
    <t>Возмещение задолженности за ТЭР на основании судебных актов, вступивших в законную силу МУП "Теплоэнергетика"</t>
  </si>
  <si>
    <t>11.1.01.00060</t>
  </si>
  <si>
    <t>Капитальный ремонт автомобильных дорог общего пользования местного значения</t>
  </si>
  <si>
    <t>015012С140</t>
  </si>
  <si>
    <t>0100000000</t>
  </si>
  <si>
    <t>0150000000</t>
  </si>
  <si>
    <t>0150100000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</si>
  <si>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</si>
  <si>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</si>
  <si>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Обустройство парка на территории МБУ "ГДК", расположенного по адресу: Пермский край, г. Александровск, ул. Ленина, 21а</t>
  </si>
  <si>
    <t>Подпрограмма "Обеспечение сохранности, благоустройства и ремонта памятников Великой Отечественной войны, воинских захоронений в Александровском муниципальном округе"</t>
  </si>
  <si>
    <t>Основное мероприятие "Приведение в надлежащее состояние всех памятников Великой Отечественной войны, воинских захоронений"</t>
  </si>
  <si>
    <t>Реконструкция, ремонт и благоустройство памятников Великой отечественной войны</t>
  </si>
  <si>
    <t>Денежные пожертвования, предоставляемые негосударственными организациями получателям средств бюджетов муниципальных округов</t>
  </si>
  <si>
    <t>Благотворительная помощь ТОС Карьерский от АО БСЗ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</si>
  <si>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</si>
  <si>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Основное мероприятие "Субсидии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Федерации"</t>
  </si>
  <si>
    <t>0900</t>
  </si>
  <si>
    <t>ЗДРАВООХРАНЕНИЕ</t>
  </si>
  <si>
    <t>0902</t>
  </si>
  <si>
    <t>Амбулаторная помощь</t>
  </si>
  <si>
    <t>Иные межбюджетные трансферты</t>
  </si>
  <si>
    <t>Реализация мероприятий по созданию условий осуществления медицинской деятельности в модульных зданиях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</si>
  <si>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</si>
  <si>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Строительство (реконструкция) стадионов, межшкольных стадионов, спортивных площадок и иных спортивных объектов</t>
  </si>
  <si>
    <t>Наименование расходов</t>
  </si>
  <si>
    <t>Первоначально утвержденный бюджет на 2022 год (решение Думы АМО от 16.12.2021г. № 256)</t>
  </si>
  <si>
    <t>Уточненный план согласно сводной бюджетной росписи</t>
  </si>
  <si>
    <t xml:space="preserve">фактически исполнено </t>
  </si>
  <si>
    <t>отклонения между уточненным бюджетом и уточненным планом</t>
  </si>
  <si>
    <t>процент исполнения к первоначально утвержденному решению Думы АМО</t>
  </si>
  <si>
    <t>процент исполнения к уточненному бюджету</t>
  </si>
  <si>
    <t>процент исполнения к уточненному плану</t>
  </si>
  <si>
    <t>Анализ расходов бюджета Александровского муниципального округа за 2022 год  по ведомственной структуре расходов бюджета</t>
  </si>
  <si>
    <t>06.1.02.2С190</t>
  </si>
  <si>
    <t>12.1.01.2У110</t>
  </si>
  <si>
    <t>02.0.01.00010</t>
  </si>
  <si>
    <t>05.5.00.00000</t>
  </si>
  <si>
    <t>05.5.01.00000</t>
  </si>
  <si>
    <t>05.5.01.00010</t>
  </si>
  <si>
    <t>98.0.00.00000</t>
  </si>
  <si>
    <t>98.0.00.00010</t>
  </si>
  <si>
    <t>01.2.EВ.00000</t>
  </si>
  <si>
    <t>01.2.EВ.5179F</t>
  </si>
  <si>
    <t>95.0.00.00000</t>
  </si>
  <si>
    <t>95.0.00.2A180</t>
  </si>
  <si>
    <t>06.1.02.51760</t>
  </si>
  <si>
    <t>05.2.03.SФ230</t>
  </si>
  <si>
    <t>ИТОГО РАСХОДОВ</t>
  </si>
  <si>
    <t>Общегосударственные вопросы</t>
  </si>
  <si>
    <t>0100</t>
  </si>
  <si>
    <t>Образование</t>
  </si>
  <si>
    <t>0700</t>
  </si>
  <si>
    <t>1300</t>
  </si>
  <si>
    <t>Средства массовой информации</t>
  </si>
  <si>
    <t>1200</t>
  </si>
  <si>
    <t>Физическая культура и спорт</t>
  </si>
  <si>
    <t>1100</t>
  </si>
  <si>
    <t>Социальная политика</t>
  </si>
  <si>
    <t>1000</t>
  </si>
  <si>
    <t>Здравоохранение</t>
  </si>
  <si>
    <t>Культура и кинематография</t>
  </si>
  <si>
    <t>0800</t>
  </si>
  <si>
    <t>Охрана окружающей среды</t>
  </si>
  <si>
    <t>0600</t>
  </si>
  <si>
    <t>Жилищно-коммунальное хозяйство</t>
  </si>
  <si>
    <t>0500</t>
  </si>
  <si>
    <t>Национальная экономика</t>
  </si>
  <si>
    <t>0400</t>
  </si>
  <si>
    <t>Национальная безопасность и правоохранительная деятельность</t>
  </si>
  <si>
    <t>0300</t>
  </si>
  <si>
    <t>1</t>
  </si>
  <si>
    <t>% исполнения за 2021 год</t>
  </si>
  <si>
    <t>фактически исполнено за 2021 год</t>
  </si>
  <si>
    <t xml:space="preserve">уточненные показатели за 2021 год </t>
  </si>
  <si>
    <t>сравнительный анализ</t>
  </si>
  <si>
    <t>Раздел</t>
  </si>
  <si>
    <t>Анализ исполнения бюджета Александровского муниципального округа по главным распорядителям бюджетных средств за 2021 - 2022 годы, тыс. руб.</t>
  </si>
  <si>
    <t>Финансовое управление Александровского муниципального округа</t>
  </si>
  <si>
    <t xml:space="preserve">уточненные показатели за 2022 год </t>
  </si>
  <si>
    <t>фактически исполнено за 2022 год</t>
  </si>
  <si>
    <t>% исполнения за 2022 год</t>
  </si>
  <si>
    <t>рост/снижение  исполнения бюджета за 2022 год по отношению к 2021 году</t>
  </si>
  <si>
    <t>рост/снижение процента исполнения бюджета за 2022 год по отношению к 2021 году</t>
  </si>
  <si>
    <t>0200</t>
  </si>
  <si>
    <t>Национальная оборона</t>
  </si>
  <si>
    <t>2021 год</t>
  </si>
  <si>
    <t>доля расходов бюджета, распределенных по программам и непрограммным мероприятиям</t>
  </si>
  <si>
    <t xml:space="preserve">уточненные показатели </t>
  </si>
  <si>
    <t xml:space="preserve">% исполнения </t>
  </si>
  <si>
    <t xml:space="preserve">уточненные показатели  </t>
  </si>
  <si>
    <t>1. Муниципальная программа "Развитие системы образования Александровского муниципального округа"</t>
  </si>
  <si>
    <t>Подпрограмма "Обеспечение реализации программы "Развитие системы образования Александровского муниципального округа" и прочие мероприятия в области образования"</t>
  </si>
  <si>
    <t>2. Муниципальная программа "Благоустройство территории Александровского муниципального округа"</t>
  </si>
  <si>
    <t>3. 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</si>
  <si>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4. Муниципальная программа "Обеспечение безопасности граждан Александровского муниципального округа"</t>
  </si>
  <si>
    <t>Подпрограмма "Участие в общественной безопасности в Александровском муниципальном округе "</t>
  </si>
  <si>
    <t>5. Муниципальная программа "Развитие культуры, спорта и туризма в Александровском муниципальном округе"</t>
  </si>
  <si>
    <t>6. Муниципальная программа "Социальная поддержка жителей Александровского муниципального округа"</t>
  </si>
  <si>
    <t>7. Муниципальная программа "Организация транспортного обслуживания населения Александровского муниципального округа"</t>
  </si>
  <si>
    <t>8. Муниципальная программа "Экология и охрана окружающей среды в Александровском муниципальном округе"</t>
  </si>
  <si>
    <t>Подпрограмма "Участие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Александровского муниципального округа"</t>
  </si>
  <si>
    <t>9. Муниципальная программа "Реформирование и развитие муниципальной службы в администрации Александровского муниципального округа"</t>
  </si>
  <si>
    <t>10. Муниципальная программа "Управление муниципальным имуществом Александровского муниципального округа"</t>
  </si>
  <si>
    <t>11. Муниципальная программа "Обеспечение безопасности дорожного движения на территории Александровского муниципального округа"</t>
  </si>
  <si>
    <t>12. Муниципальная программа "Управление земельными ресурсами Александровского муниципального округа"</t>
  </si>
  <si>
    <t>13. Муниципальная программа "Управление коммунальным хозяйством Александровского муниципального округа"</t>
  </si>
  <si>
    <t>14. Муниципальная программа "Ликвидация ветхого и аварийного жилого фонда в Александровском муниципальном округе "</t>
  </si>
  <si>
    <t>ВСЕГО по муниципальным программ</t>
  </si>
  <si>
    <t>ВСЕГО РАСХОДОВ</t>
  </si>
  <si>
    <t xml:space="preserve">                                                   Сравнительный анализ исполнения расходов бюджета АМО по муниципальным программамам за 2021-2022 годы</t>
  </si>
  <si>
    <t>2022 год</t>
  </si>
  <si>
    <t>рост/снижение процента исполнения бюджета за 2022 год по отношению                к 2021 году</t>
  </si>
  <si>
    <t>15. Муниципальная программа "Формирование комфортной городской среды в Александровском муниципальном округе"</t>
  </si>
  <si>
    <t>16. Муниципальная программа "Градостроительная деятельность в Александровском муниципальном округе"</t>
  </si>
  <si>
    <t>Анализ использования средств дорожного фонда Александровского муниципального округа в 2022 году</t>
  </si>
  <si>
    <t>Контракт</t>
  </si>
  <si>
    <t>Объем расходов на реализацию мероприятия по дорожному фонду на 2022 год, руб.</t>
  </si>
  <si>
    <t>Сумма контракта, руб.</t>
  </si>
  <si>
    <t>Сроки исполнения контракта</t>
  </si>
  <si>
    <t>Дата исполнения контракта</t>
  </si>
  <si>
    <t>Оплата контракта в 2022 г., руб.</t>
  </si>
  <si>
    <t>№</t>
  </si>
  <si>
    <t>дата</t>
  </si>
  <si>
    <t>Контрагент</t>
  </si>
  <si>
    <t>Предмет контракта</t>
  </si>
  <si>
    <t>Всего</t>
  </si>
  <si>
    <t>на 2022 год</t>
  </si>
  <si>
    <t>0156600045322000030</t>
  </si>
  <si>
    <t>08.04.2022</t>
  </si>
  <si>
    <t>ООО «АР ПЛЮС»</t>
  </si>
  <si>
    <t>Ремонт автомобильной дороги «Кунгур – Соликамск» - Малая Вильва км. 001+000-002+900</t>
  </si>
  <si>
    <t xml:space="preserve">01.05.2022 г.-
30.09.2022 г.
</t>
  </si>
  <si>
    <t>20.12.2022</t>
  </si>
  <si>
    <t>0156600045322000105</t>
  </si>
  <si>
    <t>26.07.2022</t>
  </si>
  <si>
    <t>ИП Акобян Татевик Цолаковна</t>
  </si>
  <si>
    <t xml:space="preserve">Ремонт автомобильных дорог в г. Александровске по ул. Пушкина от ул. Ленина до ул.
Мехоношина, ул. Свободы от ул. Братьев Давыдовых до ул. Пионерской, «Кунгур-Соликамск» -Малая Вильва км 000+361 – км 001+000, ул. Машиностроителей
</t>
  </si>
  <si>
    <t>26.07.2022 г. - 30.09.2022 г.</t>
  </si>
  <si>
    <t>28.09.2022</t>
  </si>
  <si>
    <t>0156600045322000047</t>
  </si>
  <si>
    <t>11.04.2022</t>
  </si>
  <si>
    <t>ООО «ФОРТУНА»</t>
  </si>
  <si>
    <t>Ремонт автомобильной дороги «Кунгур – Соликамск» Малая Вильва км. 000+000-000+361</t>
  </si>
  <si>
    <t>14.10.2022</t>
  </si>
  <si>
    <t>0156600045322000089</t>
  </si>
  <si>
    <t>14.07.2022</t>
  </si>
  <si>
    <t>ООО «Уралстросервис»</t>
  </si>
  <si>
    <t>Ремонт автомобильных дорог по ул. Розы Люксембург в р.п. Всеволодо-Вильва, ул. Мира в п.
Ивакинский Карьер</t>
  </si>
  <si>
    <t xml:space="preserve">14.07.2022 г.-
30.09.2022 г.
</t>
  </si>
  <si>
    <t>20.09.2022</t>
  </si>
  <si>
    <t>0156600045321000119</t>
  </si>
  <si>
    <t>15.12.2021</t>
  </si>
  <si>
    <t>ООО «Перестройка»</t>
  </si>
  <si>
    <t xml:space="preserve">Ремонт автомобильных дорог в р.п. Яйва по ул. Заводская от ул. Энергетиков до ул.
Галкинская, ул. Ленина от ул. Заводская до д. № 78, ул. Калинина, ул. Новая
</t>
  </si>
  <si>
    <t>18.08.2022</t>
  </si>
  <si>
    <t>150/22-АМО</t>
  </si>
  <si>
    <t>15.09.2022</t>
  </si>
  <si>
    <t>Ремонт автомобильных дорог в г. Александровске по ул. Мехоношина от ул. Войкова до д.№ 43</t>
  </si>
  <si>
    <t xml:space="preserve">15.09.2022 г.-
30.09.2022 г.
</t>
  </si>
  <si>
    <t>26.09.2022</t>
  </si>
  <si>
    <t>0156600045321000118</t>
  </si>
  <si>
    <t xml:space="preserve">Ремонт автомобильных дорог в г. Александровске по ул. Мехоношина от ул. Войкова до д.№ 43, ул. Жданова от ул. Островского до ул. Чернышевского, ремонт автомобильной дороги в п.
Карьер Известняк по ул. Юбилейная
</t>
  </si>
  <si>
    <t>19.09.2022</t>
  </si>
  <si>
    <t>0156600045321000116</t>
  </si>
  <si>
    <t>06.12.2021</t>
  </si>
  <si>
    <t>ООО «АДС»</t>
  </si>
  <si>
    <r>
      <t xml:space="preserve">Ремонт автомобильной дороги </t>
    </r>
    <r>
      <rPr>
        <b/>
        <sz val="8"/>
        <color theme="1"/>
        <rFont val="Times New Roman"/>
        <family val="1"/>
        <charset val="204"/>
      </rPr>
      <t>п. Яйва - п. Скопкартная - п. Чикман</t>
    </r>
    <r>
      <rPr>
        <sz val="8"/>
        <color theme="1"/>
        <rFont val="Times New Roman"/>
        <family val="1"/>
        <charset val="204"/>
      </rPr>
      <t xml:space="preserve"> км 021+479 - км 025+600</t>
    </r>
  </si>
  <si>
    <t>105/22-АМО/2022/283</t>
  </si>
  <si>
    <t>05.07.2022</t>
  </si>
  <si>
    <t>ПНИПУ</t>
  </si>
  <si>
    <t>Определение качества асфальтобетонной смеси и качества уплотнения асфальтобетонного покрытия автомобильных дорог АМО</t>
  </si>
  <si>
    <t>05.07.2022 г.- 30.11.2022 г.</t>
  </si>
  <si>
    <t>87/22-АМО</t>
  </si>
  <si>
    <t>18.05.2022</t>
  </si>
  <si>
    <t>18.05.2022 г. - 30.11.2022 г.</t>
  </si>
  <si>
    <t>03.10.2022</t>
  </si>
  <si>
    <t>Нераспределенные по мероприятиям субсидии</t>
  </si>
  <si>
    <t>Итого</t>
  </si>
  <si>
    <t>Содержание автомобильных дорог общего пользования и искусственных сооружений на них между населенными пунктами округа</t>
  </si>
  <si>
    <t>0156600045321000012</t>
  </si>
  <si>
    <t>05.07.2021</t>
  </si>
  <si>
    <t>ОБЩЕСТВО С ОГРАНИЧЕННОЙ ОТВЕТСТВЕННОСТЬЮ "ГЛАСИС ПЕРМЬ"</t>
  </si>
  <si>
    <r>
      <t xml:space="preserve">Выполнение работ по содержанию автомобильных дорог общего пользования местного значения </t>
    </r>
    <r>
      <rPr>
        <b/>
        <sz val="8"/>
        <color theme="1"/>
        <rFont val="Times New Roman"/>
        <family val="1"/>
        <charset val="204"/>
      </rPr>
      <t>между населенными пунктам</t>
    </r>
    <r>
      <rPr>
        <sz val="8"/>
        <color theme="1"/>
        <rFont val="Times New Roman"/>
        <family val="1"/>
        <charset val="204"/>
      </rPr>
      <t>и Александровского муниципального округа</t>
    </r>
  </si>
  <si>
    <t>05.07.2021 г. - 14.10.2022 г.(расторгнут 28.02.2022 г.)</t>
  </si>
  <si>
    <t>28.02.2022</t>
  </si>
  <si>
    <t>35/22-АМО</t>
  </si>
  <si>
    <t>01.03.2022</t>
  </si>
  <si>
    <t>ОБЩЕСТВО С ОГРАНИЧЕННОЙ ОТВЕТСТВЕННОСТЬЮ "АЛЕКСАНДРОВСКОЕ ДОРОЖНОЕ СТРОИТЕЛЬСТВО"</t>
  </si>
  <si>
    <r>
      <t xml:space="preserve">Выполнение работ по содержанию автомобильных дорог общего пользования  местного значения </t>
    </r>
    <r>
      <rPr>
        <b/>
        <sz val="8"/>
        <color theme="1"/>
        <rFont val="Times New Roman"/>
        <family val="1"/>
        <charset val="204"/>
      </rPr>
      <t xml:space="preserve">между населенными пунктами </t>
    </r>
    <r>
      <rPr>
        <sz val="8"/>
        <color theme="1"/>
        <rFont val="Times New Roman"/>
        <family val="1"/>
        <charset val="204"/>
      </rPr>
      <t>Александровского  муниципального округа</t>
    </r>
  </si>
  <si>
    <t>01.03.2022 г. - 16.03.2022 г.</t>
  </si>
  <si>
    <t>16.03.2022</t>
  </si>
  <si>
    <t>60/22-АМО</t>
  </si>
  <si>
    <t>17.03.2022</t>
  </si>
  <si>
    <r>
      <t>Выполнение работ по содержанию автомобильных дорог общего пользования  местного значения</t>
    </r>
    <r>
      <rPr>
        <b/>
        <sz val="8"/>
        <color theme="1"/>
        <rFont val="Times New Roman"/>
        <family val="1"/>
        <charset val="204"/>
      </rPr>
      <t xml:space="preserve"> между населенными пунктами</t>
    </r>
    <r>
      <rPr>
        <sz val="8"/>
        <color theme="1"/>
        <rFont val="Times New Roman"/>
        <family val="1"/>
        <charset val="204"/>
      </rPr>
      <t xml:space="preserve"> Александровского  муниципального округа</t>
    </r>
  </si>
  <si>
    <t xml:space="preserve">17.03.2022 г. - 31.03.2022 г. </t>
  </si>
  <si>
    <t>31.03.2022</t>
  </si>
  <si>
    <t>66/22-АМО</t>
  </si>
  <si>
    <t>01.04.2022</t>
  </si>
  <si>
    <r>
      <t xml:space="preserve">Выполнение работ по содержанию автомобильных дорог общего пользования  местного значения </t>
    </r>
    <r>
      <rPr>
        <b/>
        <sz val="8"/>
        <color theme="1"/>
        <rFont val="Times New Roman"/>
        <family val="1"/>
        <charset val="204"/>
      </rPr>
      <t>между населенными пунктами</t>
    </r>
    <r>
      <rPr>
        <sz val="8"/>
        <color theme="1"/>
        <rFont val="Times New Roman"/>
        <family val="1"/>
        <charset val="204"/>
      </rPr>
      <t xml:space="preserve"> Александровского  муниципального округа</t>
    </r>
  </si>
  <si>
    <t>01.04.2022 г. - 15.04.2022 г.</t>
  </si>
  <si>
    <t>15.04.2022</t>
  </si>
  <si>
    <t>71/22-АМО</t>
  </si>
  <si>
    <t>16.04.2022 г. - 30.04.2022 г.</t>
  </si>
  <si>
    <t>30.04.2022</t>
  </si>
  <si>
    <t>0156600045322000077</t>
  </si>
  <si>
    <t>11.05.2022</t>
  </si>
  <si>
    <r>
      <t xml:space="preserve">Выполнение работ по содержанию автомобильных дорог общего пользования местного значения </t>
    </r>
    <r>
      <rPr>
        <b/>
        <sz val="8"/>
        <color theme="1"/>
        <rFont val="Times New Roman"/>
        <family val="1"/>
        <charset val="204"/>
      </rPr>
      <t xml:space="preserve">между населенными пунктами </t>
    </r>
    <r>
      <rPr>
        <sz val="8"/>
        <color theme="1"/>
        <rFont val="Times New Roman"/>
        <family val="1"/>
        <charset val="204"/>
      </rPr>
      <t>Александровского муниципального округа</t>
    </r>
  </si>
  <si>
    <t>11.05.2022 г. - 30.04.2023 г.</t>
  </si>
  <si>
    <t>23/22-АМО</t>
  </si>
  <si>
    <t>10.02.2022</t>
  </si>
  <si>
    <t>ОБЩЕСТВО С ОГРАНИЧЕННОЙ ОТВЕТСТВЕННОСТЬЮ "ФОРТУНА"</t>
  </si>
  <si>
    <t>Выполнение работ по расчистке автомобильной дороги до п. Талый Александровского  муниципального округа</t>
  </si>
  <si>
    <t>24.01.2022 г. - 01.02.2022 г.</t>
  </si>
  <si>
    <t>14.02.2022</t>
  </si>
  <si>
    <t>48/22-АМО</t>
  </si>
  <si>
    <t>09.03.2022</t>
  </si>
  <si>
    <t>Выполнение работ по зимнему содержанию автомобильных дорог общего пользования местного значения до п . Башмаки Александровского муниципального округа</t>
  </si>
  <si>
    <t>02.02.2022 г. - 16.02.2022 г.</t>
  </si>
  <si>
    <t>55/22-АМО</t>
  </si>
  <si>
    <t>21.03.2022</t>
  </si>
  <si>
    <t>17.02.2022 г. - 28.02.2022 г.</t>
  </si>
  <si>
    <t>22.03.2022</t>
  </si>
  <si>
    <t>Содержание автомобильных дорог общего пользования и искусственных сооружений на них г. Александровска, п. Луньевка, п.Лытвенский</t>
  </si>
  <si>
    <t>05/22-АМО</t>
  </si>
  <si>
    <t>13.01.2022</t>
  </si>
  <si>
    <r>
      <t>Выполнение работ по зимнему содержанию автомобильных дорог общего пользования местного значения Александровского муниципального округа (</t>
    </r>
    <r>
      <rPr>
        <b/>
        <sz val="8"/>
        <color theme="1"/>
        <rFont val="Times New Roman"/>
        <family val="1"/>
        <charset val="204"/>
      </rPr>
      <t>г. Александровск, п. Лытвенский , п. Луньевка</t>
    </r>
    <r>
      <rPr>
        <sz val="8"/>
        <color theme="1"/>
        <rFont val="Times New Roman"/>
        <family val="1"/>
        <charset val="204"/>
      </rPr>
      <t xml:space="preserve">)  </t>
    </r>
  </si>
  <si>
    <t xml:space="preserve">01.11.2021 г. - 18.11.2021 г. </t>
  </si>
  <si>
    <t>14.01.2022</t>
  </si>
  <si>
    <t>0156600045321000011</t>
  </si>
  <si>
    <t>02.07.2021</t>
  </si>
  <si>
    <r>
      <t xml:space="preserve">Выполнение работ по содержанию автомобильных дорог общего пользования  местного значения Александровского  муниципального округа ( </t>
    </r>
    <r>
      <rPr>
        <b/>
        <sz val="8"/>
        <color theme="1"/>
        <rFont val="Times New Roman"/>
        <family val="1"/>
        <charset val="204"/>
      </rPr>
      <t>г. Александровск, п. Лытвенский , п. Луньевка, п. Башмаки, п. Талый</t>
    </r>
    <r>
      <rPr>
        <sz val="8"/>
        <color theme="1"/>
        <rFont val="Times New Roman"/>
        <family val="1"/>
        <charset val="204"/>
      </rPr>
      <t>)  и дорожных сооружений  на них</t>
    </r>
  </si>
  <si>
    <t>02.07.2021 г.- 14.10.2021 г.</t>
  </si>
  <si>
    <t>15.10.2021</t>
  </si>
  <si>
    <t>0156600045321000111</t>
  </si>
  <si>
    <t>19.11.2021</t>
  </si>
  <si>
    <r>
      <t>Выполнение работ по содержанию автомобильных дорог общего пользования местного значения Александровского муниципального округа (</t>
    </r>
    <r>
      <rPr>
        <b/>
        <sz val="8"/>
        <color theme="1"/>
        <rFont val="Times New Roman"/>
        <family val="1"/>
        <charset val="204"/>
      </rPr>
      <t>г. Александровск, п. Лытвенский , п. Луньевка, п. Башмаки, п. Талый</t>
    </r>
    <r>
      <rPr>
        <sz val="8"/>
        <color theme="1"/>
        <rFont val="Times New Roman"/>
        <family val="1"/>
        <charset val="204"/>
      </rPr>
      <t>)  и дорожных сооружений  на них</t>
    </r>
  </si>
  <si>
    <t>19.11.2021 г. - 14.10.2022 г.</t>
  </si>
  <si>
    <t>160/22-АМО</t>
  </si>
  <si>
    <t>15.10.2022</t>
  </si>
  <si>
    <t>15.10.2022 г. - 30.11.2022 г.</t>
  </si>
  <si>
    <t>30.11.2022</t>
  </si>
  <si>
    <t>125/22-АМО</t>
  </si>
  <si>
    <t>15.07.2022</t>
  </si>
  <si>
    <t>ИП ШЕВОЧКИН ЕВГЕНИЙ ВАЛЕНТИНОВИЧ</t>
  </si>
  <si>
    <t>Выполннеие работ по устройству дорожной разметки на автомобильных дорогах общего пользования местного значения Александровского муниципального округа</t>
  </si>
  <si>
    <t>15.07.2022 г. - 10.08.2022 г.</t>
  </si>
  <si>
    <t>10.08.2022</t>
  </si>
  <si>
    <t>175/22-АМО</t>
  </si>
  <si>
    <t>16.11.2022</t>
  </si>
  <si>
    <r>
      <t xml:space="preserve">Выполнение работ по содержанию автомобильных дорог общего пользования  местного значения Александровского  муниципального округа ( </t>
    </r>
    <r>
      <rPr>
        <b/>
        <sz val="8"/>
        <color theme="1"/>
        <rFont val="Times New Roman"/>
        <family val="1"/>
        <charset val="204"/>
      </rPr>
      <t xml:space="preserve">г. Александровск, п. Лытвенский , п. Луньевка, п. Башмаки, п. Талый)  </t>
    </r>
    <r>
      <rPr>
        <sz val="8"/>
        <color theme="1"/>
        <rFont val="Times New Roman"/>
        <family val="1"/>
        <charset val="204"/>
      </rPr>
      <t>и дорожных сооружений  на них</t>
    </r>
  </si>
  <si>
    <t>01.12.2022 г. - 31.12.2022 г.</t>
  </si>
  <si>
    <t>197/22-АМО</t>
  </si>
  <si>
    <t>19.12.2022</t>
  </si>
  <si>
    <t>01.01.2023 г.-   15.01.2023 г.</t>
  </si>
  <si>
    <t>198/22-АМО</t>
  </si>
  <si>
    <r>
      <t>Выполнение работ по содержанию автомобильных дорог общего пользования  местного значения Александровского  муниципального округа (</t>
    </r>
    <r>
      <rPr>
        <b/>
        <sz val="8"/>
        <color theme="1"/>
        <rFont val="Times New Roman"/>
        <family val="1"/>
        <charset val="204"/>
      </rPr>
      <t xml:space="preserve"> г. Александровск, п. Лытвенский , п. Луньевка, п. Башмаки, п. Талый)</t>
    </r>
    <r>
      <rPr>
        <sz val="8"/>
        <color theme="1"/>
        <rFont val="Times New Roman"/>
        <family val="1"/>
        <charset val="204"/>
      </rPr>
      <t xml:space="preserve">  и дорожных сооружений  на них</t>
    </r>
  </si>
  <si>
    <t xml:space="preserve">16.01.2023 г. - 31.01.2023 г.  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</si>
  <si>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</si>
  <si>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0156600045321000109</t>
  </si>
  <si>
    <t>ИП ОКАТЬЕВ АЛЕКСАНДР ВИКТОРОВИЧ</t>
  </si>
  <si>
    <r>
      <t>Выполнение работ по содержанию автомобильных дорог общего пользования  местного значения в границах отдельных населенных пунктов Александровского муниципального округа (</t>
    </r>
    <r>
      <rPr>
        <b/>
        <sz val="8"/>
        <color theme="1"/>
        <rFont val="Times New Roman"/>
        <family val="1"/>
        <charset val="204"/>
      </rPr>
      <t>р.п.Всеволодо-Вильва, п.Карьер Известняк, п.Ивакинский Карьер, с.Усть-Игум</t>
    </r>
    <r>
      <rPr>
        <sz val="8"/>
        <color theme="1"/>
        <rFont val="Times New Roman"/>
        <family val="1"/>
        <charset val="204"/>
      </rPr>
      <t>) и дорожных сооружений  на них</t>
    </r>
  </si>
  <si>
    <t>19.11.2021 г.-14.10.2022 г.</t>
  </si>
  <si>
    <t>161/22-АМО</t>
  </si>
  <si>
    <r>
      <t>Выполнение работ по содержанию автомобильных дорог общего пользования  местного значения в границах отдельных населенных пунктов Александровского муниципального округа (</t>
    </r>
    <r>
      <rPr>
        <b/>
        <sz val="8"/>
        <color theme="1"/>
        <rFont val="Times New Roman"/>
        <family val="1"/>
        <charset val="204"/>
      </rPr>
      <t xml:space="preserve">р.п.Всеволодо-Вильва, п.Карьер Известняк, п.Ивакинский Карьер, </t>
    </r>
    <r>
      <rPr>
        <sz val="8"/>
        <color theme="1"/>
        <rFont val="Times New Roman"/>
        <family val="1"/>
        <charset val="204"/>
      </rPr>
      <t>с.Усть-Игум) и дорожных сооружений  на них</t>
    </r>
  </si>
  <si>
    <t>15.10.2022 г. - 14.11.2022 г.</t>
  </si>
  <si>
    <t>14.11.2022</t>
  </si>
  <si>
    <t>172/22-АМО</t>
  </si>
  <si>
    <t>08.11.2022</t>
  </si>
  <si>
    <r>
      <t>Выполнение работ по содержанию автомобильных дорог общего пользования  местного значения в границах отдельных населенных пунктов Александровского муниципального округа (</t>
    </r>
    <r>
      <rPr>
        <b/>
        <sz val="8"/>
        <color theme="1"/>
        <rFont val="Times New Roman"/>
        <family val="1"/>
        <charset val="204"/>
      </rPr>
      <t>р.п.Всеволодо-Вильва, п.Карьер Известняк, п.Ивакинский Карьер</t>
    </r>
    <r>
      <rPr>
        <sz val="8"/>
        <color theme="1"/>
        <rFont val="Times New Roman"/>
        <family val="1"/>
        <charset val="204"/>
      </rPr>
      <t>, с.Усть-Игум) и дорожных сооружений  на них</t>
    </r>
  </si>
  <si>
    <t>15.11.2022 г. - 30.11.2022 г.</t>
  </si>
  <si>
    <t>92/22-АМО</t>
  </si>
  <si>
    <t>03.06.2022</t>
  </si>
  <si>
    <t>Выполнение работ по нанесению горизонтальной дорожной разметки в п. В-Вильва</t>
  </si>
  <si>
    <t>03.06.2022 г. - 07.06.2022 г.</t>
  </si>
  <si>
    <t>08.06.2022</t>
  </si>
  <si>
    <t>159-22-АМО</t>
  </si>
  <si>
    <t>20.10.2022</t>
  </si>
  <si>
    <t>Выполнение работ по очистке приемной части ГТС пруда с. Усть-Игум на р. Игум</t>
  </si>
  <si>
    <t>20.10.2022 г. - 31.10.2022 г.</t>
  </si>
  <si>
    <t>31.10.2022</t>
  </si>
  <si>
    <t>174/22-АМО</t>
  </si>
  <si>
    <t>11.11.2022</t>
  </si>
  <si>
    <t>Выполнение работ по содержанию автомобильных дорог общего пользования  местного значения в границах отдельных населенных пунктов Александровского муниципального округа (р.п.Всеволодо-Вильва, п.Карьер Известняк, п.Ивакинский Карьер, с.Усть-Игум) и дорожных сооружений  на них</t>
  </si>
  <si>
    <t>195/22-АМО</t>
  </si>
  <si>
    <t>15.12.2022</t>
  </si>
  <si>
    <t>196/22-АМО</t>
  </si>
  <si>
    <t>16.12.2022</t>
  </si>
  <si>
    <t>Содержание автомобильных дорог общего пользования и искусственных сооружений на территории п. Яйва</t>
  </si>
  <si>
    <t>0156600045321000099</t>
  </si>
  <si>
    <t>29.10.2021</t>
  </si>
  <si>
    <r>
      <t xml:space="preserve">Выполнение  работ  по  зимнему  содержанию  автомобильных  дорог  общего  пользования  местного  значения  р.п.  Яйва  и  </t>
    </r>
    <r>
      <rPr>
        <b/>
        <sz val="8"/>
        <color theme="1"/>
        <rFont val="Times New Roman"/>
        <family val="1"/>
        <charset val="204"/>
      </rPr>
      <t>дер.  Клестово</t>
    </r>
    <r>
      <rPr>
        <sz val="8"/>
        <color theme="1"/>
        <rFont val="Times New Roman"/>
        <family val="1"/>
        <charset val="204"/>
      </rPr>
      <t xml:space="preserve">  Александровского  муниципального  округа</t>
    </r>
  </si>
  <si>
    <t>29.10.2021 г,-14.04.2022 г.</t>
  </si>
  <si>
    <t>14.04.2022</t>
  </si>
  <si>
    <t>47/22-АМО</t>
  </si>
  <si>
    <t>ИП ЗАБЕЛИН НИКОЛАЙ АЛЕКСАНДРОВИЧ</t>
  </si>
  <si>
    <t>Выполнение работ по проведению противопаводковых мероприятий на территории р.п. Яйва</t>
  </si>
  <si>
    <t>01.03.2022 г. - 30.03.2022 г.</t>
  </si>
  <si>
    <t>30.03.2022</t>
  </si>
  <si>
    <t>65/22-АМО</t>
  </si>
  <si>
    <t>ОБЩЕСТВО С ОГРАНИЧЕННОЙ ОТВЕТСТВЕННОСТЬЮ "ЯЙВИНСКИЙ ЖИЛИЩНО-КОММУНАЛЬНЫЙ СЕРВИС"</t>
  </si>
  <si>
    <t>Выполнение работ по очистке автомобильных дорог в границах улиц (полосы отвода)  центральной части р.п. Яйва от мусора и посторонних предметов</t>
  </si>
  <si>
    <t>15.04.2022 г. - 15.10.2022 г.</t>
  </si>
  <si>
    <t>70/22-АМО</t>
  </si>
  <si>
    <t>Выполнение работ по содержанию автомобильных дорог р.п. Яйва дер. Клестово</t>
  </si>
  <si>
    <t>15.04.2022 г. - 14.05.2022 г.</t>
  </si>
  <si>
    <t>16.05.2022</t>
  </si>
  <si>
    <t>96/22-АМО</t>
  </si>
  <si>
    <t>14.06.2022</t>
  </si>
  <si>
    <t>15.06.2022 г. - 31.07.2022 г.</t>
  </si>
  <si>
    <t>01.08.2022</t>
  </si>
  <si>
    <t>149/22-АМО</t>
  </si>
  <si>
    <t xml:space="preserve">Выполнение работ по содержанию автомобильных дорог р.п. Яйва </t>
  </si>
  <si>
    <t>15.09.2022 г. - 30.10.2022 г.</t>
  </si>
  <si>
    <t>157/22-АМО</t>
  </si>
  <si>
    <t>18.10.2022</t>
  </si>
  <si>
    <t>01.11.2022 г. - 30.11.2022 г.</t>
  </si>
  <si>
    <t>89/22-АМО</t>
  </si>
  <si>
    <t>06.06.2022</t>
  </si>
  <si>
    <t>ИП ПИНАЕВ ВАЛЕРИАН ВЯЧЕСЛАВОВИЧ</t>
  </si>
  <si>
    <t>Выполннеие работ по устройству дорожной разметки на автомобильных дорогах общего пользования местного значения в р.п. Яйва Александровского муниципального округа</t>
  </si>
  <si>
    <t>06.06.2022 г. - 10.06.2022 г.</t>
  </si>
  <si>
    <t>15.06.2022</t>
  </si>
  <si>
    <t>0156600045321000124</t>
  </si>
  <si>
    <t>13.12.2021</t>
  </si>
  <si>
    <r>
      <t xml:space="preserve">Содержание  автомобильных дорог  </t>
    </r>
    <r>
      <rPr>
        <b/>
        <sz val="8"/>
        <color theme="1"/>
        <rFont val="Times New Roman"/>
        <family val="1"/>
        <charset val="204"/>
      </rPr>
      <t xml:space="preserve">п. Скопкортная,  п.  Чикман </t>
    </r>
    <r>
      <rPr>
        <sz val="8"/>
        <color theme="1"/>
        <rFont val="Times New Roman"/>
        <family val="1"/>
        <charset val="204"/>
      </rPr>
      <t>Александровского  муниципального  округа</t>
    </r>
  </si>
  <si>
    <t>13.12.2021 г. - 14.04.2022 г.</t>
  </si>
  <si>
    <t>163/22-АМО</t>
  </si>
  <si>
    <t>24.10.2022</t>
  </si>
  <si>
    <t>ИП КОМАРОВСКИХ ЕВГЕНИЯ ВАЛЕРЬЕВНА</t>
  </si>
  <si>
    <r>
      <t>Выполнение работ по зимнему содержанию автомобильных дорог общего пользования местного значения</t>
    </r>
    <r>
      <rPr>
        <b/>
        <sz val="8"/>
        <color theme="1"/>
        <rFont val="Times New Roman"/>
        <family val="1"/>
        <charset val="204"/>
      </rPr>
      <t xml:space="preserve"> п. Скопкортная, п. Чикман </t>
    </r>
    <r>
      <rPr>
        <sz val="8"/>
        <color theme="1"/>
        <rFont val="Times New Roman"/>
        <family val="1"/>
        <charset val="204"/>
      </rPr>
      <t>Александровского муниципального округа</t>
    </r>
  </si>
  <si>
    <t>01.11.2022 г. - 31.12.2022 г.</t>
  </si>
  <si>
    <t>23.12.2022</t>
  </si>
  <si>
    <t>Выполнеие работ по устройству дорожной разметки на автомобильных дорогах общего пользования местного значения Александровского муниципального округа</t>
  </si>
  <si>
    <t>б/н</t>
  </si>
  <si>
    <t>Александров Максим Александрович</t>
  </si>
  <si>
    <t>Выполнение работ по восстановлению коллектора системы водоотвода автомобильных дорог</t>
  </si>
  <si>
    <t>16.12.2022 г. - 26.12.2022 г.</t>
  </si>
  <si>
    <t>176/22-АМО</t>
  </si>
  <si>
    <t>17.11.2022</t>
  </si>
  <si>
    <r>
      <t xml:space="preserve">Выполнение работ по содержанию автомобильных дорог </t>
    </r>
    <r>
      <rPr>
        <b/>
        <sz val="8"/>
        <color theme="1"/>
        <rFont val="Times New Roman"/>
        <family val="1"/>
        <charset val="204"/>
      </rPr>
      <t>р.п. Яйва дер. Клестово</t>
    </r>
  </si>
  <si>
    <t>193-АМО</t>
  </si>
  <si>
    <r>
      <t xml:space="preserve">Выполнение работ по содержанию автомобильных дорог р.п. Яйва дер. </t>
    </r>
    <r>
      <rPr>
        <b/>
        <sz val="8"/>
        <color theme="1"/>
        <rFont val="Times New Roman"/>
        <family val="1"/>
        <charset val="204"/>
      </rPr>
      <t>Клестово</t>
    </r>
  </si>
  <si>
    <t>01.01.2023 г.-   31.01.2023 г.</t>
  </si>
  <si>
    <t>185/22-АМО</t>
  </si>
  <si>
    <t>08.12.2022</t>
  </si>
  <si>
    <t>ИП Гаррехт Сергей Александрович</t>
  </si>
  <si>
    <r>
      <t xml:space="preserve">Выполнение работ по зимнему содержанию автомобильных дорог общего пользования местного значения </t>
    </r>
    <r>
      <rPr>
        <b/>
        <sz val="8"/>
        <color theme="1"/>
        <rFont val="Times New Roman"/>
        <family val="1"/>
        <charset val="204"/>
      </rPr>
      <t>п. Скопкортная, п. Чикман</t>
    </r>
    <r>
      <rPr>
        <sz val="8"/>
        <color theme="1"/>
        <rFont val="Times New Roman"/>
        <family val="1"/>
        <charset val="204"/>
      </rPr>
      <t xml:space="preserve"> Александровского муниципального округа</t>
    </r>
  </si>
  <si>
    <t>01.01.2023 г.-   15.04.2023 г.</t>
  </si>
  <si>
    <t>177/22-АМО</t>
  </si>
  <si>
    <r>
      <t xml:space="preserve">Выполнение работ по содержанию автомобильных дорог общего пользования  местного значения в границах отдельных населенных пунктов </t>
    </r>
    <r>
      <rPr>
        <b/>
        <sz val="8"/>
        <color theme="1"/>
        <rFont val="Times New Roman"/>
        <family val="1"/>
        <charset val="204"/>
      </rPr>
      <t>п. Галка, п. Люзень,  с. Подслудное, д. Средняя, д. Нижняя, д. Замельничная</t>
    </r>
    <r>
      <rPr>
        <sz val="8"/>
        <color theme="1"/>
        <rFont val="Times New Roman"/>
        <family val="1"/>
        <charset val="204"/>
      </rPr>
      <t xml:space="preserve"> Александровского муниципального округа</t>
    </r>
  </si>
  <si>
    <t>01.12.2022 г. - 15.04.2023 г.</t>
  </si>
  <si>
    <t>ВСЕГО содержание автомобильных дорог</t>
  </si>
  <si>
    <t>09.12.2022</t>
  </si>
  <si>
    <t>ИП ПОЛОВНИКОВ ЕВГЕНИЙ ВЛАДИМИРОВИЧ</t>
  </si>
  <si>
    <t>Выполнение работ по поставке и монтажу остановочных павильонов на территории Александровского муниципального округа</t>
  </si>
  <si>
    <t>09.12.2022 г. - 26.12.2022 г.</t>
  </si>
  <si>
    <t>166/22-АМО</t>
  </si>
  <si>
    <t>27.10.2022</t>
  </si>
  <si>
    <t>ОБЩЕСТВО С ОГРАНИЧЕННОЙ ОТВЕТСТВЕННОСТЬЮ "СМК-ПОДРЯД"</t>
  </si>
  <si>
    <t>Паспортизация и оценка технического состояния (диагностика) автомобильной дороги общего пользования местного значения Кунгур - Соликамск - п. Люзень</t>
  </si>
  <si>
    <t>27.10.2022г. - 15.11.2022 г.</t>
  </si>
  <si>
    <t>155/22-АМО</t>
  </si>
  <si>
    <t>04.10.2022</t>
  </si>
  <si>
    <t>ИП ДАВТЯН АРМАН ШИРАЗОВИЧ</t>
  </si>
  <si>
    <r>
      <t>Устройство остановочных пунктов в</t>
    </r>
    <r>
      <rPr>
        <b/>
        <sz val="8"/>
        <color theme="1"/>
        <rFont val="Times New Roman"/>
        <family val="1"/>
        <charset val="204"/>
      </rPr>
      <t xml:space="preserve"> р.п. Яйва</t>
    </r>
  </si>
  <si>
    <t>04.10.2022 г. - 13.10.2022 г.</t>
  </si>
  <si>
    <t>27.12.2022</t>
  </si>
  <si>
    <t>ВСЕГО</t>
  </si>
  <si>
    <t>Ремонт автомобильных дорог общего пользования и искусственных сооружений на них</t>
  </si>
  <si>
    <t>приложение № 6 к заключению КСП АМО от 28.04.2023 г. № 3</t>
  </si>
  <si>
    <t>приложение № 4 к заключению КСП АМО от 28.04.2023 г. № 3</t>
  </si>
  <si>
    <t xml:space="preserve">Уточненный бюджет на 2022 год (решение Думы АМО от 28.01.2021г. № 145 (в ред. от 22.12.2022  № 352)  </t>
  </si>
  <si>
    <t xml:space="preserve">                                                                                                                              приложение № 5 к Заключению КСП АМО от 28.04.2023 г.№ 3</t>
  </si>
  <si>
    <t>Приложение № 6  к заключению КСП АМО от 28.04.2023 г. № 3</t>
  </si>
</sst>
</file>

<file path=xl/styles.xml><?xml version="1.0" encoding="utf-8"?>
<styleSheet xmlns="http://schemas.openxmlformats.org/spreadsheetml/2006/main">
  <numFmts count="5">
    <numFmt numFmtId="164" formatCode="?"/>
    <numFmt numFmtId="165" formatCode="#,##0.0_р_."/>
    <numFmt numFmtId="166" formatCode="0.0%"/>
    <numFmt numFmtId="167" formatCode="0.0"/>
    <numFmt numFmtId="168" formatCode="#,##0.00_р_."/>
  </numFmts>
  <fonts count="3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60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0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1" fillId="3" borderId="0"/>
    <xf numFmtId="0" fontId="1" fillId="0" borderId="0"/>
  </cellStyleXfs>
  <cellXfs count="22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vertical="top" wrapText="1"/>
    </xf>
    <xf numFmtId="0" fontId="6" fillId="0" borderId="0" xfId="0" applyFont="1"/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2" fillId="0" borderId="2" xfId="0" applyNumberFormat="1" applyFont="1" applyBorder="1" applyAlignment="1" applyProtection="1">
      <alignment horizontal="center" wrapText="1"/>
    </xf>
    <xf numFmtId="49" fontId="12" fillId="0" borderId="2" xfId="0" applyNumberFormat="1" applyFont="1" applyBorder="1" applyAlignment="1" applyProtection="1">
      <alignment horizontal="left" wrapText="1"/>
    </xf>
    <xf numFmtId="4" fontId="12" fillId="0" borderId="2" xfId="0" applyNumberFormat="1" applyFont="1" applyBorder="1" applyAlignment="1" applyProtection="1">
      <alignment horizontal="right" wrapText="1"/>
    </xf>
    <xf numFmtId="4" fontId="12" fillId="0" borderId="2" xfId="0" applyNumberFormat="1" applyFont="1" applyFill="1" applyBorder="1" applyAlignment="1" applyProtection="1">
      <alignment horizontal="right" wrapText="1"/>
    </xf>
    <xf numFmtId="49" fontId="13" fillId="0" borderId="2" xfId="0" applyNumberFormat="1" applyFont="1" applyBorder="1" applyAlignment="1" applyProtection="1">
      <alignment horizontal="center" vertical="center" wrapText="1"/>
    </xf>
    <xf numFmtId="49" fontId="13" fillId="0" borderId="2" xfId="0" applyNumberFormat="1" applyFont="1" applyBorder="1" applyAlignment="1" applyProtection="1">
      <alignment horizontal="left" vertical="center" wrapText="1"/>
    </xf>
    <xf numFmtId="4" fontId="13" fillId="0" borderId="2" xfId="0" applyNumberFormat="1" applyFont="1" applyBorder="1" applyAlignment="1" applyProtection="1">
      <alignment horizontal="right" vertical="center" wrapText="1"/>
    </xf>
    <xf numFmtId="4" fontId="13" fillId="0" borderId="2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center" wrapText="1"/>
    </xf>
    <xf numFmtId="49" fontId="12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right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Border="1" applyAlignment="1" applyProtection="1">
      <alignment horizontal="right" vertical="center" wrapText="1"/>
    </xf>
    <xf numFmtId="49" fontId="13" fillId="0" borderId="2" xfId="0" applyNumberFormat="1" applyFont="1" applyBorder="1" applyAlignment="1" applyProtection="1">
      <alignment horizontal="center" wrapText="1"/>
    </xf>
    <xf numFmtId="49" fontId="13" fillId="0" borderId="2" xfId="0" applyNumberFormat="1" applyFont="1" applyBorder="1" applyAlignment="1" applyProtection="1">
      <alignment horizontal="left" wrapText="1"/>
    </xf>
    <xf numFmtId="4" fontId="13" fillId="0" borderId="2" xfId="0" applyNumberFormat="1" applyFont="1" applyBorder="1" applyAlignment="1" applyProtection="1">
      <alignment horizontal="right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49" fontId="12" fillId="0" borderId="2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right" vertical="center" wrapText="1"/>
    </xf>
    <xf numFmtId="164" fontId="12" fillId="0" borderId="2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center" wrapText="1"/>
    </xf>
    <xf numFmtId="49" fontId="13" fillId="0" borderId="1" xfId="0" applyNumberFormat="1" applyFont="1" applyBorder="1" applyAlignment="1" applyProtection="1">
      <alignment horizontal="left" wrapText="1"/>
    </xf>
    <xf numFmtId="164" fontId="12" fillId="0" borderId="1" xfId="0" applyNumberFormat="1" applyFont="1" applyBorder="1" applyAlignment="1" applyProtection="1">
      <alignment horizontal="left" wrapText="1"/>
    </xf>
    <xf numFmtId="2" fontId="12" fillId="0" borderId="1" xfId="0" applyNumberFormat="1" applyFont="1" applyBorder="1" applyAlignment="1" applyProtection="1">
      <alignment horizontal="left" vertical="center" wrapText="1"/>
    </xf>
    <xf numFmtId="4" fontId="6" fillId="0" borderId="0" xfId="0" applyNumberFormat="1" applyFont="1" applyFill="1"/>
    <xf numFmtId="4" fontId="6" fillId="0" borderId="0" xfId="0" applyNumberFormat="1" applyFont="1"/>
    <xf numFmtId="49" fontId="12" fillId="2" borderId="2" xfId="0" applyNumberFormat="1" applyFont="1" applyFill="1" applyBorder="1" applyAlignment="1" applyProtection="1">
      <alignment horizontal="center" wrapText="1"/>
    </xf>
    <xf numFmtId="49" fontId="12" fillId="2" borderId="2" xfId="0" applyNumberFormat="1" applyFont="1" applyFill="1" applyBorder="1" applyAlignment="1" applyProtection="1">
      <alignment horizontal="left" wrapText="1"/>
    </xf>
    <xf numFmtId="4" fontId="12" fillId="2" borderId="2" xfId="0" applyNumberFormat="1" applyFont="1" applyFill="1" applyBorder="1" applyAlignment="1" applyProtection="1">
      <alignment horizontal="right" wrapText="1"/>
    </xf>
    <xf numFmtId="49" fontId="12" fillId="2" borderId="2" xfId="0" applyNumberFormat="1" applyFont="1" applyFill="1" applyBorder="1" applyAlignment="1" applyProtection="1">
      <alignment horizontal="center"/>
    </xf>
    <xf numFmtId="49" fontId="12" fillId="2" borderId="2" xfId="0" applyNumberFormat="1" applyFont="1" applyFill="1" applyBorder="1" applyAlignment="1" applyProtection="1">
      <alignment horizontal="left"/>
    </xf>
    <xf numFmtId="4" fontId="12" fillId="2" borderId="2" xfId="0" applyNumberFormat="1" applyFont="1" applyFill="1" applyBorder="1" applyAlignment="1" applyProtection="1">
      <alignment horizontal="right"/>
    </xf>
    <xf numFmtId="0" fontId="3" fillId="0" borderId="0" xfId="1" applyBorder="1"/>
    <xf numFmtId="2" fontId="14" fillId="0" borderId="0" xfId="1" applyNumberFormat="1" applyFont="1" applyBorder="1"/>
    <xf numFmtId="0" fontId="14" fillId="0" borderId="0" xfId="1" applyFont="1" applyBorder="1"/>
    <xf numFmtId="167" fontId="14" fillId="0" borderId="0" xfId="1" applyNumberFormat="1" applyFont="1" applyBorder="1"/>
    <xf numFmtId="167" fontId="3" fillId="0" borderId="0" xfId="1" applyNumberFormat="1" applyFill="1" applyBorder="1" applyAlignment="1">
      <alignment horizontal="center" vertical="top"/>
    </xf>
    <xf numFmtId="0" fontId="15" fillId="0" borderId="0" xfId="1" applyFont="1" applyBorder="1"/>
    <xf numFmtId="49" fontId="3" fillId="0" borderId="0" xfId="1" applyNumberFormat="1" applyBorder="1" applyAlignment="1">
      <alignment horizontal="center"/>
    </xf>
    <xf numFmtId="167" fontId="16" fillId="0" borderId="3" xfId="1" applyNumberFormat="1" applyFont="1" applyBorder="1" applyAlignment="1" applyProtection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3" fillId="0" borderId="0" xfId="1" applyFill="1" applyBorder="1"/>
    <xf numFmtId="49" fontId="16" fillId="0" borderId="5" xfId="1" applyNumberFormat="1" applyFont="1" applyBorder="1" applyAlignment="1" applyProtection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1" fontId="17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16" fillId="0" borderId="0" xfId="1" applyFont="1" applyBorder="1"/>
    <xf numFmtId="167" fontId="3" fillId="0" borderId="0" xfId="1" applyNumberFormat="1" applyFont="1" applyFill="1" applyBorder="1" applyAlignment="1">
      <alignment horizontal="center" vertical="top"/>
    </xf>
    <xf numFmtId="49" fontId="23" fillId="0" borderId="0" xfId="1" applyNumberFormat="1" applyFont="1" applyBorder="1"/>
    <xf numFmtId="2" fontId="24" fillId="0" borderId="0" xfId="1" applyNumberFormat="1" applyFont="1" applyBorder="1"/>
    <xf numFmtId="167" fontId="24" fillId="0" borderId="0" xfId="1" applyNumberFormat="1" applyFont="1" applyBorder="1"/>
    <xf numFmtId="0" fontId="24" fillId="0" borderId="0" xfId="1" applyFont="1" applyBorder="1"/>
    <xf numFmtId="0" fontId="3" fillId="0" borderId="0" xfId="1" applyFont="1" applyBorder="1"/>
    <xf numFmtId="167" fontId="18" fillId="0" borderId="1" xfId="1" applyNumberFormat="1" applyFont="1" applyFill="1" applyBorder="1" applyAlignment="1">
      <alignment horizontal="center" vertical="center" wrapText="1"/>
    </xf>
    <xf numFmtId="2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1" fontId="25" fillId="0" borderId="1" xfId="1" applyNumberFormat="1" applyFont="1" applyFill="1" applyBorder="1" applyAlignment="1">
      <alignment horizontal="center"/>
    </xf>
    <xf numFmtId="0" fontId="25" fillId="0" borderId="1" xfId="1" applyNumberFormat="1" applyFont="1" applyFill="1" applyBorder="1" applyAlignment="1">
      <alignment horizontal="center"/>
    </xf>
    <xf numFmtId="1" fontId="25" fillId="0" borderId="0" xfId="1" applyNumberFormat="1" applyFont="1" applyBorder="1" applyAlignment="1">
      <alignment horizontal="center"/>
    </xf>
    <xf numFmtId="49" fontId="16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167" fontId="16" fillId="2" borderId="1" xfId="2" applyNumberFormat="1" applyFont="1" applyFill="1" applyBorder="1" applyAlignment="1">
      <alignment horizontal="center" vertical="center"/>
    </xf>
    <xf numFmtId="2" fontId="16" fillId="2" borderId="1" xfId="2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2" fontId="16" fillId="0" borderId="1" xfId="2" applyNumberFormat="1" applyFont="1" applyFill="1" applyBorder="1" applyAlignment="1">
      <alignment horizontal="center" vertical="center"/>
    </xf>
    <xf numFmtId="167" fontId="16" fillId="0" borderId="4" xfId="2" applyNumberFormat="1" applyFont="1" applyFill="1" applyBorder="1" applyAlignment="1">
      <alignment horizontal="center" vertical="center"/>
    </xf>
    <xf numFmtId="167" fontId="16" fillId="0" borderId="1" xfId="2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167" fontId="18" fillId="0" borderId="1" xfId="2" applyNumberFormat="1" applyFont="1" applyFill="1" applyBorder="1" applyAlignment="1">
      <alignment horizontal="center" vertical="center"/>
    </xf>
    <xf numFmtId="2" fontId="18" fillId="0" borderId="1" xfId="2" applyNumberFormat="1" applyFont="1" applyFill="1" applyBorder="1" applyAlignment="1">
      <alignment horizontal="center" vertical="center"/>
    </xf>
    <xf numFmtId="49" fontId="26" fillId="0" borderId="0" xfId="1" applyNumberFormat="1" applyFont="1" applyBorder="1"/>
    <xf numFmtId="0" fontId="27" fillId="0" borderId="0" xfId="6" applyFont="1" applyFill="1" applyAlignment="1">
      <alignment horizontal="left" vertical="center" wrapText="1"/>
    </xf>
    <xf numFmtId="0" fontId="27" fillId="0" borderId="0" xfId="6" applyFont="1" applyFill="1"/>
    <xf numFmtId="0" fontId="29" fillId="0" borderId="0" xfId="6" applyFont="1" applyFill="1"/>
    <xf numFmtId="0" fontId="30" fillId="0" borderId="0" xfId="6" applyFont="1" applyFill="1"/>
    <xf numFmtId="0" fontId="28" fillId="0" borderId="0" xfId="6" applyFont="1" applyFill="1"/>
    <xf numFmtId="165" fontId="27" fillId="0" borderId="0" xfId="6" applyNumberFormat="1" applyFont="1" applyFill="1"/>
    <xf numFmtId="0" fontId="8" fillId="0" borderId="0" xfId="6" applyFont="1" applyFill="1"/>
    <xf numFmtId="165" fontId="18" fillId="0" borderId="1" xfId="6" applyNumberFormat="1" applyFont="1" applyFill="1" applyBorder="1" applyAlignment="1">
      <alignment horizontal="center" vertical="center" wrapText="1"/>
    </xf>
    <xf numFmtId="2" fontId="18" fillId="0" borderId="1" xfId="6" applyNumberFormat="1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 wrapText="1"/>
    </xf>
    <xf numFmtId="165" fontId="8" fillId="0" borderId="1" xfId="6" applyNumberFormat="1" applyFont="1" applyFill="1" applyBorder="1" applyAlignment="1">
      <alignment horizontal="center" vertical="center" wrapText="1"/>
    </xf>
    <xf numFmtId="168" fontId="8" fillId="0" borderId="1" xfId="6" applyNumberFormat="1" applyFont="1" applyFill="1" applyBorder="1" applyAlignment="1">
      <alignment horizontal="center" vertical="center" wrapText="1"/>
    </xf>
    <xf numFmtId="4" fontId="8" fillId="0" borderId="1" xfId="6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wrapText="1"/>
    </xf>
    <xf numFmtId="0" fontId="31" fillId="2" borderId="1" xfId="6" applyFont="1" applyFill="1" applyBorder="1" applyAlignment="1">
      <alignment horizontal="left" vertical="center" wrapText="1"/>
    </xf>
    <xf numFmtId="165" fontId="31" fillId="2" borderId="1" xfId="6" applyNumberFormat="1" applyFont="1" applyFill="1" applyBorder="1" applyAlignment="1">
      <alignment horizontal="center" vertical="center" wrapText="1"/>
    </xf>
    <xf numFmtId="168" fontId="31" fillId="2" borderId="1" xfId="6" applyNumberFormat="1" applyFont="1" applyFill="1" applyBorder="1" applyAlignment="1">
      <alignment horizontal="center" vertical="center" wrapText="1"/>
    </xf>
    <xf numFmtId="4" fontId="31" fillId="2" borderId="1" xfId="6" applyNumberFormat="1" applyFont="1" applyFill="1" applyBorder="1" applyAlignment="1">
      <alignment horizontal="center" vertical="center" wrapText="1"/>
    </xf>
    <xf numFmtId="2" fontId="31" fillId="2" borderId="1" xfId="6" applyNumberFormat="1" applyFont="1" applyFill="1" applyBorder="1" applyAlignment="1">
      <alignment horizontal="center" vertical="center" wrapText="1"/>
    </xf>
    <xf numFmtId="0" fontId="32" fillId="0" borderId="0" xfId="6" applyFont="1" applyFill="1" applyAlignment="1">
      <alignment horizontal="left" vertical="center" wrapText="1"/>
    </xf>
    <xf numFmtId="0" fontId="32" fillId="0" borderId="0" xfId="6" applyFont="1" applyFill="1"/>
    <xf numFmtId="165" fontId="32" fillId="0" borderId="0" xfId="6" applyNumberFormat="1" applyFont="1" applyFill="1"/>
    <xf numFmtId="0" fontId="29" fillId="0" borderId="0" xfId="19" applyFont="1"/>
    <xf numFmtId="0" fontId="1" fillId="0" borderId="0" xfId="19"/>
    <xf numFmtId="0" fontId="34" fillId="0" borderId="17" xfId="19" applyFont="1" applyBorder="1" applyAlignment="1">
      <alignment horizontal="center" vertical="center"/>
    </xf>
    <xf numFmtId="0" fontId="34" fillId="0" borderId="18" xfId="19" applyFont="1" applyBorder="1" applyAlignment="1">
      <alignment horizontal="center" vertical="center"/>
    </xf>
    <xf numFmtId="0" fontId="34" fillId="0" borderId="18" xfId="19" applyFont="1" applyBorder="1" applyAlignment="1">
      <alignment horizontal="center" vertical="center" wrapText="1"/>
    </xf>
    <xf numFmtId="0" fontId="34" fillId="0" borderId="18" xfId="19" applyFont="1" applyFill="1" applyBorder="1" applyAlignment="1">
      <alignment horizontal="center" vertical="center" wrapText="1"/>
    </xf>
    <xf numFmtId="49" fontId="35" fillId="0" borderId="24" xfId="19" applyNumberFormat="1" applyFont="1" applyFill="1" applyBorder="1" applyAlignment="1">
      <alignment horizontal="center" vertical="center"/>
    </xf>
    <xf numFmtId="49" fontId="35" fillId="0" borderId="6" xfId="19" applyNumberFormat="1" applyFont="1" applyFill="1" applyBorder="1" applyAlignment="1">
      <alignment horizontal="center" vertical="center"/>
    </xf>
    <xf numFmtId="49" fontId="35" fillId="0" borderId="6" xfId="19" applyNumberFormat="1" applyFont="1" applyFill="1" applyBorder="1" applyAlignment="1">
      <alignment horizontal="center" vertical="center" wrapText="1"/>
    </xf>
    <xf numFmtId="4" fontId="35" fillId="0" borderId="6" xfId="19" applyNumberFormat="1" applyFont="1" applyFill="1" applyBorder="1" applyAlignment="1">
      <alignment horizontal="center" vertical="center" wrapText="1"/>
    </xf>
    <xf numFmtId="4" fontId="35" fillId="0" borderId="6" xfId="19" applyNumberFormat="1" applyFont="1" applyFill="1" applyBorder="1" applyAlignment="1">
      <alignment horizontal="center" vertical="center"/>
    </xf>
    <xf numFmtId="4" fontId="35" fillId="0" borderId="25" xfId="19" applyNumberFormat="1" applyFont="1" applyFill="1" applyBorder="1" applyAlignment="1">
      <alignment horizontal="center" vertical="center"/>
    </xf>
    <xf numFmtId="49" fontId="35" fillId="0" borderId="26" xfId="19" applyNumberFormat="1" applyFont="1" applyFill="1" applyBorder="1" applyAlignment="1">
      <alignment horizontal="center" vertical="center"/>
    </xf>
    <xf numFmtId="49" fontId="35" fillId="0" borderId="1" xfId="19" applyNumberFormat="1" applyFont="1" applyFill="1" applyBorder="1" applyAlignment="1">
      <alignment horizontal="center" vertical="center"/>
    </xf>
    <xf numFmtId="49" fontId="35" fillId="0" borderId="1" xfId="19" applyNumberFormat="1" applyFont="1" applyFill="1" applyBorder="1" applyAlignment="1">
      <alignment horizontal="center" vertical="center" wrapText="1"/>
    </xf>
    <xf numFmtId="4" fontId="35" fillId="0" borderId="1" xfId="19" applyNumberFormat="1" applyFont="1" applyFill="1" applyBorder="1" applyAlignment="1">
      <alignment horizontal="center" vertical="center" wrapText="1"/>
    </xf>
    <xf numFmtId="4" fontId="35" fillId="0" borderId="1" xfId="19" applyNumberFormat="1" applyFont="1" applyFill="1" applyBorder="1" applyAlignment="1">
      <alignment horizontal="center" vertical="center"/>
    </xf>
    <xf numFmtId="4" fontId="35" fillId="0" borderId="27" xfId="19" applyNumberFormat="1" applyFont="1" applyFill="1" applyBorder="1" applyAlignment="1">
      <alignment horizontal="center" vertical="center"/>
    </xf>
    <xf numFmtId="4" fontId="35" fillId="0" borderId="27" xfId="19" applyNumberFormat="1" applyFont="1" applyFill="1" applyBorder="1" applyAlignment="1">
      <alignment horizontal="center" vertical="center" wrapText="1"/>
    </xf>
    <xf numFmtId="4" fontId="35" fillId="0" borderId="9" xfId="19" applyNumberFormat="1" applyFont="1" applyFill="1" applyBorder="1" applyAlignment="1">
      <alignment horizontal="center" vertical="center" wrapText="1"/>
    </xf>
    <xf numFmtId="4" fontId="35" fillId="0" borderId="9" xfId="19" applyNumberFormat="1" applyFont="1" applyFill="1" applyBorder="1" applyAlignment="1">
      <alignment horizontal="center" vertical="center"/>
    </xf>
    <xf numFmtId="49" fontId="35" fillId="0" borderId="9" xfId="19" applyNumberFormat="1" applyFont="1" applyFill="1" applyBorder="1" applyAlignment="1">
      <alignment horizontal="center" vertical="center" wrapText="1"/>
    </xf>
    <xf numFmtId="4" fontId="35" fillId="0" borderId="31" xfId="19" applyNumberFormat="1" applyFont="1" applyFill="1" applyBorder="1" applyAlignment="1">
      <alignment horizontal="center" vertical="center"/>
    </xf>
    <xf numFmtId="4" fontId="34" fillId="0" borderId="33" xfId="19" applyNumberFormat="1" applyFont="1" applyFill="1" applyBorder="1" applyAlignment="1">
      <alignment horizontal="center" vertical="center" wrapText="1"/>
    </xf>
    <xf numFmtId="4" fontId="34" fillId="0" borderId="34" xfId="19" applyNumberFormat="1" applyFont="1" applyFill="1" applyBorder="1" applyAlignment="1">
      <alignment horizontal="center" vertical="center" wrapText="1"/>
    </xf>
    <xf numFmtId="2" fontId="35" fillId="0" borderId="6" xfId="19" applyNumberFormat="1" applyFont="1" applyFill="1" applyBorder="1" applyAlignment="1">
      <alignment horizontal="center" vertical="center" wrapText="1"/>
    </xf>
    <xf numFmtId="2" fontId="35" fillId="0" borderId="1" xfId="19" applyNumberFormat="1" applyFont="1" applyFill="1" applyBorder="1" applyAlignment="1">
      <alignment horizontal="center" vertical="center" wrapText="1"/>
    </xf>
    <xf numFmtId="49" fontId="35" fillId="0" borderId="37" xfId="19" applyNumberFormat="1" applyFont="1" applyFill="1" applyBorder="1" applyAlignment="1">
      <alignment horizontal="center" vertical="center"/>
    </xf>
    <xf numFmtId="49" fontId="35" fillId="0" borderId="15" xfId="19" applyNumberFormat="1" applyFont="1" applyFill="1" applyBorder="1" applyAlignment="1">
      <alignment horizontal="center" vertical="center"/>
    </xf>
    <xf numFmtId="49" fontId="35" fillId="0" borderId="15" xfId="19" applyNumberFormat="1" applyFont="1" applyFill="1" applyBorder="1" applyAlignment="1">
      <alignment horizontal="center" vertical="center" wrapText="1"/>
    </xf>
    <xf numFmtId="2" fontId="35" fillId="0" borderId="15" xfId="19" applyNumberFormat="1" applyFont="1" applyFill="1" applyBorder="1" applyAlignment="1">
      <alignment horizontal="center" vertical="center" wrapText="1"/>
    </xf>
    <xf numFmtId="4" fontId="35" fillId="0" borderId="15" xfId="19" applyNumberFormat="1" applyFont="1" applyFill="1" applyBorder="1" applyAlignment="1">
      <alignment horizontal="center" vertical="center"/>
    </xf>
    <xf numFmtId="4" fontId="35" fillId="0" borderId="38" xfId="19" applyNumberFormat="1" applyFont="1" applyFill="1" applyBorder="1" applyAlignment="1">
      <alignment horizontal="center" vertical="center"/>
    </xf>
    <xf numFmtId="49" fontId="35" fillId="0" borderId="17" xfId="19" applyNumberFormat="1" applyFont="1" applyFill="1" applyBorder="1" applyAlignment="1">
      <alignment horizontal="center" vertical="center"/>
    </xf>
    <xf numFmtId="49" fontId="35" fillId="0" borderId="18" xfId="19" applyNumberFormat="1" applyFont="1" applyFill="1" applyBorder="1" applyAlignment="1">
      <alignment horizontal="center" vertical="center"/>
    </xf>
    <xf numFmtId="49" fontId="35" fillId="0" borderId="18" xfId="19" applyNumberFormat="1" applyFont="1" applyFill="1" applyBorder="1" applyAlignment="1">
      <alignment horizontal="center" vertical="center" wrapText="1"/>
    </xf>
    <xf numFmtId="2" fontId="35" fillId="0" borderId="18" xfId="19" applyNumberFormat="1" applyFont="1" applyFill="1" applyBorder="1" applyAlignment="1">
      <alignment horizontal="center" vertical="center" wrapText="1"/>
    </xf>
    <xf numFmtId="4" fontId="35" fillId="0" borderId="18" xfId="19" applyNumberFormat="1" applyFont="1" applyFill="1" applyBorder="1" applyAlignment="1">
      <alignment horizontal="center" vertical="center"/>
    </xf>
    <xf numFmtId="4" fontId="35" fillId="0" borderId="39" xfId="19" applyNumberFormat="1" applyFont="1" applyFill="1" applyBorder="1" applyAlignment="1">
      <alignment horizontal="center" vertical="center"/>
    </xf>
    <xf numFmtId="4" fontId="35" fillId="0" borderId="38" xfId="19" applyNumberFormat="1" applyFont="1" applyFill="1" applyBorder="1" applyAlignment="1">
      <alignment horizontal="center" vertical="center" wrapText="1"/>
    </xf>
    <xf numFmtId="0" fontId="1" fillId="0" borderId="0" xfId="19" applyFill="1"/>
    <xf numFmtId="4" fontId="34" fillId="0" borderId="33" xfId="19" applyNumberFormat="1" applyFont="1" applyBorder="1" applyAlignment="1">
      <alignment horizontal="center" vertical="center" wrapText="1"/>
    </xf>
    <xf numFmtId="4" fontId="34" fillId="0" borderId="34" xfId="19" applyNumberFormat="1" applyFont="1" applyBorder="1" applyAlignment="1">
      <alignment horizontal="center" vertical="center" wrapText="1"/>
    </xf>
    <xf numFmtId="4" fontId="35" fillId="0" borderId="15" xfId="19" applyNumberFormat="1" applyFont="1" applyFill="1" applyBorder="1" applyAlignment="1">
      <alignment horizontal="center" vertical="center" wrapText="1"/>
    </xf>
    <xf numFmtId="4" fontId="35" fillId="0" borderId="18" xfId="19" applyNumberFormat="1" applyFont="1" applyFill="1" applyBorder="1" applyAlignment="1">
      <alignment horizontal="center" vertical="center" wrapText="1"/>
    </xf>
    <xf numFmtId="49" fontId="1" fillId="0" borderId="0" xfId="19" applyNumberFormat="1" applyAlignment="1">
      <alignment horizontal="center" vertical="center"/>
    </xf>
    <xf numFmtId="49" fontId="1" fillId="0" borderId="0" xfId="19" applyNumberFormat="1" applyAlignment="1">
      <alignment horizontal="center" vertical="center" wrapText="1"/>
    </xf>
    <xf numFmtId="4" fontId="1" fillId="0" borderId="0" xfId="19" applyNumberFormat="1" applyAlignment="1">
      <alignment horizontal="center" vertical="center"/>
    </xf>
    <xf numFmtId="4" fontId="1" fillId="0" borderId="0" xfId="19" applyNumberFormat="1" applyFill="1" applyAlignment="1">
      <alignment horizontal="center" vertical="center"/>
    </xf>
    <xf numFmtId="0" fontId="1" fillId="0" borderId="0" xfId="19" applyAlignment="1">
      <alignment horizontal="center" vertical="center"/>
    </xf>
    <xf numFmtId="0" fontId="1" fillId="0" borderId="0" xfId="19" applyAlignment="1">
      <alignment horizontal="center" vertical="center" wrapText="1"/>
    </xf>
    <xf numFmtId="0" fontId="1" fillId="0" borderId="0" xfId="19" applyFill="1" applyAlignment="1">
      <alignment horizontal="center" vertical="center"/>
    </xf>
    <xf numFmtId="0" fontId="1" fillId="0" borderId="0" xfId="19" applyAlignment="1">
      <alignment wrapText="1"/>
    </xf>
    <xf numFmtId="0" fontId="29" fillId="0" borderId="0" xfId="19" applyFont="1" applyFill="1" applyAlignment="1"/>
    <xf numFmtId="0" fontId="26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 vertical="center"/>
    </xf>
    <xf numFmtId="2" fontId="6" fillId="0" borderId="0" xfId="1" applyNumberFormat="1" applyFont="1" applyBorder="1"/>
    <xf numFmtId="2" fontId="22" fillId="0" borderId="0" xfId="1" applyNumberFormat="1" applyFont="1" applyBorder="1"/>
    <xf numFmtId="49" fontId="18" fillId="0" borderId="9" xfId="1" applyNumberFormat="1" applyFont="1" applyFill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6" fillId="0" borderId="0" xfId="6" applyFont="1" applyFill="1" applyAlignment="1">
      <alignment horizontal="right" vertical="top" wrapText="1"/>
    </xf>
    <xf numFmtId="0" fontId="8" fillId="0" borderId="0" xfId="6" applyFont="1" applyFill="1" applyAlignment="1">
      <alignment horizontal="right" vertical="top" wrapText="1"/>
    </xf>
    <xf numFmtId="0" fontId="8" fillId="0" borderId="0" xfId="6" applyFont="1" applyAlignment="1"/>
    <xf numFmtId="0" fontId="26" fillId="0" borderId="0" xfId="6" applyFont="1" applyFill="1" applyAlignment="1">
      <alignment vertical="center" wrapText="1"/>
    </xf>
    <xf numFmtId="0" fontId="8" fillId="0" borderId="0" xfId="6" applyFont="1" applyFill="1" applyAlignment="1">
      <alignment vertical="center" wrapText="1"/>
    </xf>
    <xf numFmtId="0" fontId="18" fillId="0" borderId="9" xfId="6" applyFont="1" applyFill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 wrapText="1"/>
    </xf>
    <xf numFmtId="0" fontId="18" fillId="0" borderId="8" xfId="6" applyFont="1" applyFill="1" applyBorder="1" applyAlignment="1">
      <alignment horizontal="center" vertical="center" wrapText="1"/>
    </xf>
    <xf numFmtId="0" fontId="16" fillId="0" borderId="4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vertical="center" wrapText="1"/>
    </xf>
    <xf numFmtId="0" fontId="18" fillId="0" borderId="4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18" fillId="0" borderId="1" xfId="6" applyFont="1" applyBorder="1" applyAlignment="1">
      <alignment horizontal="center" vertical="center" wrapText="1"/>
    </xf>
    <xf numFmtId="0" fontId="33" fillId="0" borderId="10" xfId="19" applyFont="1" applyBorder="1" applyAlignment="1">
      <alignment horizontal="center"/>
    </xf>
    <xf numFmtId="0" fontId="34" fillId="0" borderId="11" xfId="19" applyFont="1" applyBorder="1" applyAlignment="1">
      <alignment horizontal="center" vertical="center"/>
    </xf>
    <xf numFmtId="0" fontId="34" fillId="0" borderId="12" xfId="19" applyFont="1" applyBorder="1" applyAlignment="1">
      <alignment horizontal="center" vertical="center"/>
    </xf>
    <xf numFmtId="0" fontId="34" fillId="0" borderId="13" xfId="19" applyFont="1" applyBorder="1" applyAlignment="1">
      <alignment horizontal="center" vertical="center"/>
    </xf>
    <xf numFmtId="0" fontId="34" fillId="0" borderId="14" xfId="19" applyFont="1" applyBorder="1" applyAlignment="1">
      <alignment horizontal="center" vertical="center" wrapText="1"/>
    </xf>
    <xf numFmtId="0" fontId="34" fillId="0" borderId="19" xfId="19" applyFont="1" applyBorder="1" applyAlignment="1">
      <alignment horizontal="center" vertical="center" wrapText="1"/>
    </xf>
    <xf numFmtId="0" fontId="34" fillId="0" borderId="15" xfId="19" applyFont="1" applyBorder="1" applyAlignment="1">
      <alignment horizontal="center" vertical="center" wrapText="1"/>
    </xf>
    <xf numFmtId="0" fontId="34" fillId="0" borderId="16" xfId="19" applyFont="1" applyBorder="1" applyAlignment="1">
      <alignment horizontal="center" vertical="center" wrapText="1"/>
    </xf>
    <xf numFmtId="0" fontId="34" fillId="0" borderId="20" xfId="19" applyFont="1" applyBorder="1" applyAlignment="1">
      <alignment horizontal="center" vertical="center" wrapText="1"/>
    </xf>
    <xf numFmtId="49" fontId="34" fillId="0" borderId="21" xfId="19" applyNumberFormat="1" applyFont="1" applyFill="1" applyBorder="1" applyAlignment="1">
      <alignment horizontal="center" vertical="center"/>
    </xf>
    <xf numFmtId="49" fontId="34" fillId="0" borderId="22" xfId="19" applyNumberFormat="1" applyFont="1" applyFill="1" applyBorder="1" applyAlignment="1">
      <alignment horizontal="center" vertical="center"/>
    </xf>
    <xf numFmtId="49" fontId="34" fillId="0" borderId="32" xfId="19" applyNumberFormat="1" applyFont="1" applyFill="1" applyBorder="1" applyAlignment="1">
      <alignment horizontal="center" vertical="center"/>
    </xf>
    <xf numFmtId="0" fontId="34" fillId="0" borderId="21" xfId="19" applyFont="1" applyBorder="1" applyAlignment="1">
      <alignment horizontal="center" vertical="center"/>
    </xf>
    <xf numFmtId="0" fontId="34" fillId="0" borderId="22" xfId="19" applyFont="1" applyBorder="1" applyAlignment="1">
      <alignment horizontal="center" vertical="center"/>
    </xf>
    <xf numFmtId="0" fontId="34" fillId="0" borderId="23" xfId="19" applyFont="1" applyBorder="1" applyAlignment="1">
      <alignment horizontal="center" vertical="center"/>
    </xf>
    <xf numFmtId="49" fontId="35" fillId="0" borderId="28" xfId="19" applyNumberFormat="1" applyFont="1" applyFill="1" applyBorder="1" applyAlignment="1">
      <alignment horizontal="center" vertical="center"/>
    </xf>
    <xf numFmtId="49" fontId="35" fillId="0" borderId="29" xfId="19" applyNumberFormat="1" applyFont="1" applyFill="1" applyBorder="1" applyAlignment="1">
      <alignment horizontal="center" vertical="center"/>
    </xf>
    <xf numFmtId="49" fontId="35" fillId="0" borderId="30" xfId="19" applyNumberFormat="1" applyFont="1" applyFill="1" applyBorder="1" applyAlignment="1">
      <alignment horizontal="center" vertical="center"/>
    </xf>
    <xf numFmtId="49" fontId="34" fillId="0" borderId="35" xfId="19" applyNumberFormat="1" applyFont="1" applyFill="1" applyBorder="1" applyAlignment="1">
      <alignment horizontal="center" vertical="center"/>
    </xf>
    <xf numFmtId="49" fontId="34" fillId="0" borderId="33" xfId="19" applyNumberFormat="1" applyFont="1" applyFill="1" applyBorder="1" applyAlignment="1">
      <alignment horizontal="center" vertical="center"/>
    </xf>
    <xf numFmtId="49" fontId="34" fillId="0" borderId="34" xfId="19" applyNumberFormat="1" applyFont="1" applyFill="1" applyBorder="1" applyAlignment="1">
      <alignment horizontal="center" vertical="center"/>
    </xf>
    <xf numFmtId="4" fontId="35" fillId="0" borderId="36" xfId="19" applyNumberFormat="1" applyFont="1" applyFill="1" applyBorder="1" applyAlignment="1">
      <alignment horizontal="center" vertical="center" wrapText="1"/>
    </xf>
    <xf numFmtId="4" fontId="35" fillId="0" borderId="6" xfId="19" applyNumberFormat="1" applyFont="1" applyFill="1" applyBorder="1" applyAlignment="1">
      <alignment horizontal="center" vertical="center" wrapText="1"/>
    </xf>
    <xf numFmtId="49" fontId="34" fillId="0" borderId="23" xfId="19" applyNumberFormat="1" applyFont="1" applyFill="1" applyBorder="1" applyAlignment="1">
      <alignment horizontal="center" vertical="center"/>
    </xf>
    <xf numFmtId="4" fontId="35" fillId="0" borderId="14" xfId="19" applyNumberFormat="1" applyFont="1" applyFill="1" applyBorder="1" applyAlignment="1">
      <alignment horizontal="center" vertical="center" wrapText="1"/>
    </xf>
    <xf numFmtId="4" fontId="35" fillId="0" borderId="19" xfId="19" applyNumberFormat="1" applyFont="1" applyFill="1" applyBorder="1" applyAlignment="1">
      <alignment horizontal="center" vertical="center" wrapText="1"/>
    </xf>
    <xf numFmtId="49" fontId="34" fillId="0" borderId="21" xfId="19" applyNumberFormat="1" applyFont="1" applyBorder="1" applyAlignment="1">
      <alignment horizontal="center" vertical="center"/>
    </xf>
    <xf numFmtId="49" fontId="34" fillId="0" borderId="22" xfId="19" applyNumberFormat="1" applyFont="1" applyBorder="1" applyAlignment="1">
      <alignment horizontal="center" vertical="center"/>
    </xf>
    <xf numFmtId="49" fontId="34" fillId="0" borderId="32" xfId="19" applyNumberFormat="1" applyFont="1" applyBorder="1" applyAlignment="1">
      <alignment horizontal="center" vertical="center"/>
    </xf>
    <xf numFmtId="0" fontId="34" fillId="0" borderId="21" xfId="19" applyFont="1" applyBorder="1" applyAlignment="1">
      <alignment horizontal="center"/>
    </xf>
    <xf numFmtId="0" fontId="34" fillId="0" borderId="22" xfId="19" applyFont="1" applyBorder="1" applyAlignment="1">
      <alignment horizontal="center"/>
    </xf>
    <xf numFmtId="0" fontId="34" fillId="0" borderId="23" xfId="19" applyFont="1" applyBorder="1" applyAlignment="1">
      <alignment horizontal="center"/>
    </xf>
  </cellXfs>
  <cellStyles count="20">
    <cellStyle name="Обычный" xfId="0" builtinId="0"/>
    <cellStyle name="Обычный 12" xfId="3"/>
    <cellStyle name="Обычный 13" xfId="4"/>
    <cellStyle name="Обычный 17" xfId="5"/>
    <cellStyle name="Обычный 2" xfId="6"/>
    <cellStyle name="Обычный 2 10" xfId="7"/>
    <cellStyle name="Обычный 2 10 4" xfId="8"/>
    <cellStyle name="Обычный 2 11" xfId="9"/>
    <cellStyle name="Обычный 2 2" xfId="10"/>
    <cellStyle name="Обычный 2 2 3 2" xfId="11"/>
    <cellStyle name="Обычный 2 2 3 3" xfId="12"/>
    <cellStyle name="Обычный 2 2 3 4" xfId="13"/>
    <cellStyle name="Обычный 2 3" xfId="14"/>
    <cellStyle name="Обычный 2 3 4" xfId="15"/>
    <cellStyle name="Обычный 2 3 7" xfId="16"/>
    <cellStyle name="Обычный 20" xfId="17"/>
    <cellStyle name="Обычный 3" xfId="19"/>
    <cellStyle name="Обычный 5" xfId="18"/>
    <cellStyle name="Обычный 6" xfId="1"/>
    <cellStyle name="Процент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682"/>
  <sheetViews>
    <sheetView showGridLines="0" workbookViewId="0">
      <pane xSplit="4" ySplit="6" topLeftCell="E147" activePane="bottomRight" state="frozen"/>
      <selection pane="topRight" activeCell="H1" sqref="H1"/>
      <selection pane="bottomLeft" activeCell="A8" sqref="A8"/>
      <selection pane="bottomRight" activeCell="G555" sqref="G555"/>
    </sheetView>
  </sheetViews>
  <sheetFormatPr defaultRowHeight="12.75" outlineLevelRow="7"/>
  <cols>
    <col min="1" max="1" width="7.140625" style="9" customWidth="1"/>
    <col min="2" max="2" width="7.5703125" style="9" customWidth="1"/>
    <col min="3" max="3" width="12.42578125" style="9" customWidth="1"/>
    <col min="4" max="4" width="7.42578125" style="9" customWidth="1"/>
    <col min="5" max="5" width="34" style="9" customWidth="1"/>
    <col min="6" max="6" width="14.140625" style="9" customWidth="1"/>
    <col min="7" max="7" width="16.7109375" style="3" customWidth="1"/>
    <col min="8" max="8" width="16.7109375" style="9" customWidth="1"/>
    <col min="9" max="9" width="16.7109375" style="3" customWidth="1"/>
    <col min="10" max="13" width="16.7109375" style="9" customWidth="1"/>
  </cols>
  <sheetData>
    <row r="1" spans="1:13" ht="15.75" customHeight="1">
      <c r="A1" s="3"/>
      <c r="B1" s="4"/>
      <c r="C1" s="4"/>
      <c r="D1" s="3"/>
      <c r="E1" s="3"/>
      <c r="F1" s="3"/>
      <c r="G1" s="5"/>
      <c r="H1" s="5"/>
      <c r="I1" s="5"/>
      <c r="J1" s="5"/>
      <c r="K1" s="169" t="s">
        <v>938</v>
      </c>
      <c r="L1" s="169"/>
      <c r="M1" s="169"/>
    </row>
    <row r="2" spans="1:13" ht="15.75">
      <c r="A2" s="168" t="s">
        <v>600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6"/>
    </row>
    <row r="3" spans="1:13">
      <c r="A3" s="3"/>
      <c r="B3" s="4"/>
      <c r="C3" s="4"/>
      <c r="D3" s="3"/>
      <c r="E3" s="3"/>
      <c r="F3" s="3"/>
      <c r="G3" s="5"/>
      <c r="H3" s="5"/>
      <c r="I3" s="5"/>
      <c r="J3" s="5"/>
      <c r="K3" s="4"/>
      <c r="L3" s="6"/>
      <c r="M3" s="6"/>
    </row>
    <row r="4" spans="1:13">
      <c r="A4" s="7" t="s">
        <v>1</v>
      </c>
      <c r="B4" s="8"/>
      <c r="C4" s="8"/>
    </row>
    <row r="5" spans="1:13" ht="84">
      <c r="A5" s="10" t="s">
        <v>2</v>
      </c>
      <c r="B5" s="10" t="s">
        <v>3</v>
      </c>
      <c r="C5" s="10" t="s">
        <v>4</v>
      </c>
      <c r="D5" s="10" t="s">
        <v>5</v>
      </c>
      <c r="E5" s="10" t="s">
        <v>592</v>
      </c>
      <c r="F5" s="10" t="s">
        <v>593</v>
      </c>
      <c r="G5" s="11" t="s">
        <v>939</v>
      </c>
      <c r="H5" s="12" t="s">
        <v>594</v>
      </c>
      <c r="I5" s="11" t="s">
        <v>595</v>
      </c>
      <c r="J5" s="12" t="s">
        <v>596</v>
      </c>
      <c r="K5" s="12" t="s">
        <v>597</v>
      </c>
      <c r="L5" s="12" t="s">
        <v>598</v>
      </c>
      <c r="M5" s="12" t="s">
        <v>599</v>
      </c>
    </row>
    <row r="6" spans="1:13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</row>
    <row r="7" spans="1:13" ht="32.25">
      <c r="A7" s="44" t="s">
        <v>7</v>
      </c>
      <c r="B7" s="44"/>
      <c r="C7" s="44"/>
      <c r="D7" s="44"/>
      <c r="E7" s="45" t="s">
        <v>0</v>
      </c>
      <c r="F7" s="46">
        <v>32178265.239999998</v>
      </c>
      <c r="G7" s="46">
        <v>32751571.829999994</v>
      </c>
      <c r="H7" s="46">
        <f t="shared" ref="H7:I7" si="0">H8+H36</f>
        <v>33019751.830000002</v>
      </c>
      <c r="I7" s="46">
        <f t="shared" si="0"/>
        <v>32983102.059999999</v>
      </c>
      <c r="J7" s="46">
        <f>G7-H7</f>
        <v>-268180.00000000745</v>
      </c>
      <c r="K7" s="46">
        <f>I7/F7*100</f>
        <v>102.50118150868968</v>
      </c>
      <c r="L7" s="46">
        <f>I7/G7*100</f>
        <v>100.70692860544766</v>
      </c>
      <c r="M7" s="46">
        <f>I7/H7*100</f>
        <v>99.889006524977248</v>
      </c>
    </row>
    <row r="8" spans="1:13" outlineLevel="1">
      <c r="A8" s="14"/>
      <c r="B8" s="14" t="s">
        <v>8</v>
      </c>
      <c r="C8" s="14"/>
      <c r="D8" s="14"/>
      <c r="E8" s="15" t="s">
        <v>9</v>
      </c>
      <c r="F8" s="16">
        <v>27603789.239999998</v>
      </c>
      <c r="G8" s="17">
        <v>32751571.829999994</v>
      </c>
      <c r="H8" s="16">
        <f t="shared" ref="H8:I8" si="1">H9+H19</f>
        <v>33019751.830000002</v>
      </c>
      <c r="I8" s="17">
        <f t="shared" si="1"/>
        <v>32983102.059999999</v>
      </c>
      <c r="J8" s="16">
        <f t="shared" ref="J8:J71" si="2">G8-H8</f>
        <v>-268180.00000000745</v>
      </c>
      <c r="K8" s="16">
        <f t="shared" ref="K8:K71" si="3">I8/F8*100</f>
        <v>119.4875883641546</v>
      </c>
      <c r="L8" s="16">
        <f t="shared" ref="L8:L71" si="4">I8/G8*100</f>
        <v>100.70692860544766</v>
      </c>
      <c r="M8" s="16">
        <f t="shared" ref="M8:M71" si="5">I8/H8*100</f>
        <v>99.889006524977248</v>
      </c>
    </row>
    <row r="9" spans="1:13" ht="42.75" outlineLevel="2">
      <c r="A9" s="14"/>
      <c r="B9" s="14" t="s">
        <v>10</v>
      </c>
      <c r="C9" s="14"/>
      <c r="D9" s="14"/>
      <c r="E9" s="15" t="s">
        <v>11</v>
      </c>
      <c r="F9" s="16">
        <v>7757213.8300000001</v>
      </c>
      <c r="G9" s="17">
        <v>7172819.2800000003</v>
      </c>
      <c r="H9" s="16">
        <f t="shared" ref="H9:I10" si="6">H10</f>
        <v>7176419.2800000003</v>
      </c>
      <c r="I9" s="17">
        <f t="shared" si="6"/>
        <v>7139769.5099999988</v>
      </c>
      <c r="J9" s="16">
        <f t="shared" si="2"/>
        <v>-3600</v>
      </c>
      <c r="K9" s="16">
        <f t="shared" si="3"/>
        <v>92.040385458860015</v>
      </c>
      <c r="L9" s="16">
        <f t="shared" si="4"/>
        <v>99.539235986439053</v>
      </c>
      <c r="M9" s="16">
        <f t="shared" si="5"/>
        <v>99.489302832372957</v>
      </c>
    </row>
    <row r="10" spans="1:13" outlineLevel="3">
      <c r="A10" s="14"/>
      <c r="B10" s="14"/>
      <c r="C10" s="14" t="s">
        <v>12</v>
      </c>
      <c r="D10" s="14"/>
      <c r="E10" s="15" t="s">
        <v>13</v>
      </c>
      <c r="F10" s="16">
        <v>7757213.8300000001</v>
      </c>
      <c r="G10" s="17">
        <v>7172819.2800000003</v>
      </c>
      <c r="H10" s="16">
        <f t="shared" si="6"/>
        <v>7176419.2800000003</v>
      </c>
      <c r="I10" s="17">
        <f t="shared" si="6"/>
        <v>7139769.5099999988</v>
      </c>
      <c r="J10" s="16">
        <f t="shared" si="2"/>
        <v>-3600</v>
      </c>
      <c r="K10" s="16">
        <f t="shared" si="3"/>
        <v>92.040385458860015</v>
      </c>
      <c r="L10" s="16">
        <f t="shared" si="4"/>
        <v>99.539235986439053</v>
      </c>
      <c r="M10" s="16">
        <f t="shared" si="5"/>
        <v>99.489302832372957</v>
      </c>
    </row>
    <row r="11" spans="1:13" ht="42.75" outlineLevel="4">
      <c r="A11" s="14"/>
      <c r="B11" s="14"/>
      <c r="C11" s="14" t="s">
        <v>14</v>
      </c>
      <c r="D11" s="14"/>
      <c r="E11" s="15" t="s">
        <v>15</v>
      </c>
      <c r="F11" s="16">
        <v>7757213.8300000001</v>
      </c>
      <c r="G11" s="17">
        <v>7172819.2800000003</v>
      </c>
      <c r="H11" s="16">
        <f t="shared" ref="H11:I11" si="7">H12+H16</f>
        <v>7176419.2800000003</v>
      </c>
      <c r="I11" s="17">
        <f t="shared" si="7"/>
        <v>7139769.5099999988</v>
      </c>
      <c r="J11" s="16">
        <f t="shared" si="2"/>
        <v>-3600</v>
      </c>
      <c r="K11" s="16">
        <f t="shared" si="3"/>
        <v>92.040385458860015</v>
      </c>
      <c r="L11" s="16">
        <f t="shared" si="4"/>
        <v>99.539235986439053</v>
      </c>
      <c r="M11" s="16">
        <f t="shared" si="5"/>
        <v>99.489302832372957</v>
      </c>
    </row>
    <row r="12" spans="1:13" ht="21.75" outlineLevel="5">
      <c r="A12" s="14"/>
      <c r="B12" s="14"/>
      <c r="C12" s="14" t="s">
        <v>16</v>
      </c>
      <c r="D12" s="14"/>
      <c r="E12" s="15" t="s">
        <v>17</v>
      </c>
      <c r="F12" s="16">
        <v>7683113.8300000001</v>
      </c>
      <c r="G12" s="17">
        <v>7098719.2800000003</v>
      </c>
      <c r="H12" s="16">
        <f t="shared" ref="H12:I12" si="8">H13+H14+H15</f>
        <v>7098719.2800000003</v>
      </c>
      <c r="I12" s="17">
        <f t="shared" si="8"/>
        <v>7062069.5099999988</v>
      </c>
      <c r="J12" s="16">
        <f t="shared" si="2"/>
        <v>0</v>
      </c>
      <c r="K12" s="16">
        <f t="shared" si="3"/>
        <v>91.916762737849467</v>
      </c>
      <c r="L12" s="16">
        <f t="shared" si="4"/>
        <v>99.483712926875995</v>
      </c>
      <c r="M12" s="16">
        <f t="shared" si="5"/>
        <v>99.483712926875995</v>
      </c>
    </row>
    <row r="13" spans="1:13" ht="67.5" outlineLevel="7">
      <c r="A13" s="18"/>
      <c r="B13" s="18"/>
      <c r="C13" s="18"/>
      <c r="D13" s="18" t="s">
        <v>18</v>
      </c>
      <c r="E13" s="19" t="s">
        <v>19</v>
      </c>
      <c r="F13" s="20">
        <v>6442656.8899999997</v>
      </c>
      <c r="G13" s="21">
        <v>6427262.3399999999</v>
      </c>
      <c r="H13" s="21">
        <v>6593805.9400000004</v>
      </c>
      <c r="I13" s="21">
        <v>6573334.8099999996</v>
      </c>
      <c r="J13" s="16">
        <f t="shared" si="2"/>
        <v>-166543.60000000056</v>
      </c>
      <c r="K13" s="16">
        <f t="shared" si="3"/>
        <v>102.02832344219405</v>
      </c>
      <c r="L13" s="16">
        <f t="shared" si="4"/>
        <v>102.27270122600909</v>
      </c>
      <c r="M13" s="16">
        <f t="shared" si="5"/>
        <v>99.689539998806808</v>
      </c>
    </row>
    <row r="14" spans="1:13" ht="33.75" outlineLevel="7">
      <c r="A14" s="18"/>
      <c r="B14" s="18"/>
      <c r="C14" s="18"/>
      <c r="D14" s="18" t="s">
        <v>20</v>
      </c>
      <c r="E14" s="19" t="s">
        <v>21</v>
      </c>
      <c r="F14" s="20">
        <v>1236166.94</v>
      </c>
      <c r="G14" s="21">
        <v>667166.93999999994</v>
      </c>
      <c r="H14" s="21">
        <v>499280.82</v>
      </c>
      <c r="I14" s="21">
        <v>483102.18</v>
      </c>
      <c r="J14" s="16">
        <f t="shared" si="2"/>
        <v>167886.11999999994</v>
      </c>
      <c r="K14" s="16">
        <f t="shared" si="3"/>
        <v>39.080658474817326</v>
      </c>
      <c r="L14" s="16">
        <f t="shared" si="4"/>
        <v>72.410989069692221</v>
      </c>
      <c r="M14" s="16">
        <f t="shared" si="5"/>
        <v>96.75961115429989</v>
      </c>
    </row>
    <row r="15" spans="1:13" outlineLevel="7">
      <c r="A15" s="18"/>
      <c r="B15" s="18"/>
      <c r="C15" s="18"/>
      <c r="D15" s="18" t="s">
        <v>22</v>
      </c>
      <c r="E15" s="19" t="s">
        <v>23</v>
      </c>
      <c r="F15" s="20">
        <v>4290</v>
      </c>
      <c r="G15" s="21">
        <v>4290</v>
      </c>
      <c r="H15" s="21">
        <v>5632.52</v>
      </c>
      <c r="I15" s="21">
        <v>5632.52</v>
      </c>
      <c r="J15" s="16">
        <f t="shared" si="2"/>
        <v>-1342.5200000000004</v>
      </c>
      <c r="K15" s="16">
        <f t="shared" si="3"/>
        <v>131.2941724941725</v>
      </c>
      <c r="L15" s="16">
        <f t="shared" si="4"/>
        <v>131.2941724941725</v>
      </c>
      <c r="M15" s="16">
        <f t="shared" si="5"/>
        <v>100</v>
      </c>
    </row>
    <row r="16" spans="1:13" ht="53.25" outlineLevel="5">
      <c r="A16" s="14"/>
      <c r="B16" s="14"/>
      <c r="C16" s="14" t="s">
        <v>24</v>
      </c>
      <c r="D16" s="14"/>
      <c r="E16" s="15" t="s">
        <v>25</v>
      </c>
      <c r="F16" s="16">
        <v>74100</v>
      </c>
      <c r="G16" s="17">
        <v>74100</v>
      </c>
      <c r="H16" s="16">
        <f t="shared" ref="H16:I16" si="9">H17+H18</f>
        <v>77700</v>
      </c>
      <c r="I16" s="17">
        <f t="shared" si="9"/>
        <v>77700</v>
      </c>
      <c r="J16" s="16">
        <f t="shared" si="2"/>
        <v>-3600</v>
      </c>
      <c r="K16" s="16">
        <f t="shared" si="3"/>
        <v>104.8582995951417</v>
      </c>
      <c r="L16" s="16">
        <f t="shared" si="4"/>
        <v>104.8582995951417</v>
      </c>
      <c r="M16" s="16">
        <f t="shared" si="5"/>
        <v>100</v>
      </c>
    </row>
    <row r="17" spans="1:13" ht="67.5" outlineLevel="7">
      <c r="A17" s="18"/>
      <c r="B17" s="18"/>
      <c r="C17" s="18"/>
      <c r="D17" s="18" t="s">
        <v>18</v>
      </c>
      <c r="E17" s="19" t="s">
        <v>19</v>
      </c>
      <c r="F17" s="20">
        <v>21800</v>
      </c>
      <c r="G17" s="21">
        <v>21800</v>
      </c>
      <c r="H17" s="21">
        <v>25400</v>
      </c>
      <c r="I17" s="21">
        <v>25400</v>
      </c>
      <c r="J17" s="16">
        <f t="shared" si="2"/>
        <v>-3600</v>
      </c>
      <c r="K17" s="16">
        <f t="shared" si="3"/>
        <v>116.51376146788989</v>
      </c>
      <c r="L17" s="16">
        <f t="shared" si="4"/>
        <v>116.51376146788989</v>
      </c>
      <c r="M17" s="16">
        <f t="shared" si="5"/>
        <v>100</v>
      </c>
    </row>
    <row r="18" spans="1:13" ht="33.75" outlineLevel="7">
      <c r="A18" s="18"/>
      <c r="B18" s="18"/>
      <c r="C18" s="18"/>
      <c r="D18" s="18" t="s">
        <v>20</v>
      </c>
      <c r="E18" s="19" t="s">
        <v>21</v>
      </c>
      <c r="F18" s="20">
        <v>52300</v>
      </c>
      <c r="G18" s="21">
        <v>52300</v>
      </c>
      <c r="H18" s="21">
        <v>52300</v>
      </c>
      <c r="I18" s="21">
        <v>52300</v>
      </c>
      <c r="J18" s="16">
        <f t="shared" si="2"/>
        <v>0</v>
      </c>
      <c r="K18" s="16">
        <f t="shared" si="3"/>
        <v>100</v>
      </c>
      <c r="L18" s="16">
        <f t="shared" si="4"/>
        <v>100</v>
      </c>
      <c r="M18" s="16">
        <f t="shared" si="5"/>
        <v>100</v>
      </c>
    </row>
    <row r="19" spans="1:13" outlineLevel="2">
      <c r="A19" s="14"/>
      <c r="B19" s="14" t="s">
        <v>26</v>
      </c>
      <c r="C19" s="14"/>
      <c r="D19" s="14"/>
      <c r="E19" s="15" t="s">
        <v>27</v>
      </c>
      <c r="F19" s="16">
        <v>19846575.41</v>
      </c>
      <c r="G19" s="17">
        <v>25578752.549999997</v>
      </c>
      <c r="H19" s="16">
        <f t="shared" ref="H19:I19" si="10">H30+H20</f>
        <v>25843332.550000001</v>
      </c>
      <c r="I19" s="17">
        <f t="shared" si="10"/>
        <v>25843332.550000001</v>
      </c>
      <c r="J19" s="16">
        <f t="shared" si="2"/>
        <v>-264580.00000000373</v>
      </c>
      <c r="K19" s="16">
        <f t="shared" si="3"/>
        <v>130.21557632042877</v>
      </c>
      <c r="L19" s="16">
        <f t="shared" si="4"/>
        <v>101.03437413330778</v>
      </c>
      <c r="M19" s="16">
        <f t="shared" si="5"/>
        <v>100</v>
      </c>
    </row>
    <row r="20" spans="1:13" ht="32.25" outlineLevel="2">
      <c r="A20" s="22"/>
      <c r="B20" s="22"/>
      <c r="C20" s="22" t="s">
        <v>36</v>
      </c>
      <c r="D20" s="22"/>
      <c r="E20" s="23" t="s">
        <v>37</v>
      </c>
      <c r="F20" s="16">
        <v>0</v>
      </c>
      <c r="G20" s="17">
        <v>4574476</v>
      </c>
      <c r="H20" s="16">
        <f t="shared" ref="H20:I20" si="11">H21+H26</f>
        <v>4839056</v>
      </c>
      <c r="I20" s="17">
        <f t="shared" si="11"/>
        <v>4839056</v>
      </c>
      <c r="J20" s="16">
        <f t="shared" si="2"/>
        <v>-264580</v>
      </c>
      <c r="K20" s="16">
        <v>0</v>
      </c>
      <c r="L20" s="16">
        <f t="shared" si="4"/>
        <v>105.78383185309093</v>
      </c>
      <c r="M20" s="16">
        <f t="shared" si="5"/>
        <v>100</v>
      </c>
    </row>
    <row r="21" spans="1:13" ht="42.75" outlineLevel="2">
      <c r="A21" s="22"/>
      <c r="B21" s="22"/>
      <c r="C21" s="22" t="s">
        <v>38</v>
      </c>
      <c r="D21" s="22"/>
      <c r="E21" s="23" t="s">
        <v>39</v>
      </c>
      <c r="F21" s="16">
        <v>0</v>
      </c>
      <c r="G21" s="17">
        <v>1953887</v>
      </c>
      <c r="H21" s="16">
        <f t="shared" ref="H21:I22" si="12">H22</f>
        <v>1954087</v>
      </c>
      <c r="I21" s="17">
        <f t="shared" si="12"/>
        <v>1954087</v>
      </c>
      <c r="J21" s="16">
        <f t="shared" si="2"/>
        <v>-200</v>
      </c>
      <c r="K21" s="16">
        <v>0</v>
      </c>
      <c r="L21" s="16">
        <f t="shared" si="4"/>
        <v>100.0102360064835</v>
      </c>
      <c r="M21" s="16">
        <f t="shared" si="5"/>
        <v>100</v>
      </c>
    </row>
    <row r="22" spans="1:13" ht="32.25" outlineLevel="2">
      <c r="A22" s="22"/>
      <c r="B22" s="22"/>
      <c r="C22" s="22" t="s">
        <v>40</v>
      </c>
      <c r="D22" s="22"/>
      <c r="E22" s="23" t="s">
        <v>41</v>
      </c>
      <c r="F22" s="16">
        <v>0</v>
      </c>
      <c r="G22" s="17">
        <v>1953887</v>
      </c>
      <c r="H22" s="16">
        <f t="shared" si="12"/>
        <v>1954087</v>
      </c>
      <c r="I22" s="17">
        <f t="shared" si="12"/>
        <v>1954087</v>
      </c>
      <c r="J22" s="16">
        <f t="shared" si="2"/>
        <v>-200</v>
      </c>
      <c r="K22" s="16">
        <v>0</v>
      </c>
      <c r="L22" s="16">
        <f t="shared" si="4"/>
        <v>100.0102360064835</v>
      </c>
      <c r="M22" s="16">
        <f t="shared" si="5"/>
        <v>100</v>
      </c>
    </row>
    <row r="23" spans="1:13" ht="32.25" outlineLevel="2">
      <c r="A23" s="22"/>
      <c r="B23" s="22"/>
      <c r="C23" s="22" t="s">
        <v>42</v>
      </c>
      <c r="D23" s="22"/>
      <c r="E23" s="23" t="s">
        <v>43</v>
      </c>
      <c r="F23" s="16">
        <v>0</v>
      </c>
      <c r="G23" s="17">
        <v>1953887</v>
      </c>
      <c r="H23" s="16">
        <f t="shared" ref="H23:I23" si="13">H24+H25</f>
        <v>1954087</v>
      </c>
      <c r="I23" s="17">
        <f t="shared" si="13"/>
        <v>1954087</v>
      </c>
      <c r="J23" s="16">
        <f t="shared" si="2"/>
        <v>-200</v>
      </c>
      <c r="K23" s="16">
        <v>0</v>
      </c>
      <c r="L23" s="16">
        <f t="shared" si="4"/>
        <v>100.0102360064835</v>
      </c>
      <c r="M23" s="16">
        <f t="shared" si="5"/>
        <v>100</v>
      </c>
    </row>
    <row r="24" spans="1:13" ht="67.5" outlineLevel="2">
      <c r="A24" s="24"/>
      <c r="B24" s="24"/>
      <c r="C24" s="24"/>
      <c r="D24" s="24" t="s">
        <v>18</v>
      </c>
      <c r="E24" s="25" t="s">
        <v>19</v>
      </c>
      <c r="F24" s="16">
        <v>0</v>
      </c>
      <c r="G24" s="26">
        <v>1950887</v>
      </c>
      <c r="H24" s="26">
        <v>1951087</v>
      </c>
      <c r="I24" s="26">
        <v>1951087</v>
      </c>
      <c r="J24" s="16">
        <f t="shared" si="2"/>
        <v>-200</v>
      </c>
      <c r="K24" s="16">
        <v>0</v>
      </c>
      <c r="L24" s="16">
        <f t="shared" si="4"/>
        <v>100.01025174702585</v>
      </c>
      <c r="M24" s="16">
        <f t="shared" si="5"/>
        <v>100</v>
      </c>
    </row>
    <row r="25" spans="1:13" ht="33.75" outlineLevel="2">
      <c r="A25" s="24"/>
      <c r="B25" s="24"/>
      <c r="C25" s="24"/>
      <c r="D25" s="24" t="s">
        <v>20</v>
      </c>
      <c r="E25" s="25" t="s">
        <v>21</v>
      </c>
      <c r="F25" s="16">
        <v>0</v>
      </c>
      <c r="G25" s="26">
        <v>3000</v>
      </c>
      <c r="H25" s="26">
        <v>3000</v>
      </c>
      <c r="I25" s="26">
        <v>3000</v>
      </c>
      <c r="J25" s="16">
        <f t="shared" si="2"/>
        <v>0</v>
      </c>
      <c r="K25" s="16">
        <v>0</v>
      </c>
      <c r="L25" s="16">
        <f t="shared" si="4"/>
        <v>100</v>
      </c>
      <c r="M25" s="16">
        <f t="shared" si="5"/>
        <v>100</v>
      </c>
    </row>
    <row r="26" spans="1:13" ht="53.25" outlineLevel="2">
      <c r="A26" s="22"/>
      <c r="B26" s="22"/>
      <c r="C26" s="22" t="s">
        <v>46</v>
      </c>
      <c r="D26" s="22"/>
      <c r="E26" s="23" t="s">
        <v>47</v>
      </c>
      <c r="F26" s="16">
        <v>0</v>
      </c>
      <c r="G26" s="17">
        <v>2620589</v>
      </c>
      <c r="H26" s="16">
        <f t="shared" ref="H26:I28" si="14">H27</f>
        <v>2884969</v>
      </c>
      <c r="I26" s="17">
        <f t="shared" si="14"/>
        <v>2884969</v>
      </c>
      <c r="J26" s="16">
        <f t="shared" si="2"/>
        <v>-264380</v>
      </c>
      <c r="K26" s="16">
        <v>0</v>
      </c>
      <c r="L26" s="16">
        <f t="shared" si="4"/>
        <v>110.08857169132588</v>
      </c>
      <c r="M26" s="16">
        <f t="shared" si="5"/>
        <v>100</v>
      </c>
    </row>
    <row r="27" spans="1:13" ht="32.25" outlineLevel="2">
      <c r="A27" s="22"/>
      <c r="B27" s="22"/>
      <c r="C27" s="22" t="s">
        <v>48</v>
      </c>
      <c r="D27" s="22"/>
      <c r="E27" s="23" t="s">
        <v>41</v>
      </c>
      <c r="F27" s="16">
        <v>0</v>
      </c>
      <c r="G27" s="17">
        <v>2620589</v>
      </c>
      <c r="H27" s="16">
        <f t="shared" si="14"/>
        <v>2884969</v>
      </c>
      <c r="I27" s="17">
        <f t="shared" si="14"/>
        <v>2884969</v>
      </c>
      <c r="J27" s="16">
        <f t="shared" si="2"/>
        <v>-264380</v>
      </c>
      <c r="K27" s="16">
        <v>0</v>
      </c>
      <c r="L27" s="16">
        <f t="shared" si="4"/>
        <v>110.08857169132588</v>
      </c>
      <c r="M27" s="16">
        <f t="shared" si="5"/>
        <v>100</v>
      </c>
    </row>
    <row r="28" spans="1:13" ht="32.25" outlineLevel="2">
      <c r="A28" s="22"/>
      <c r="B28" s="22"/>
      <c r="C28" s="22" t="s">
        <v>49</v>
      </c>
      <c r="D28" s="22"/>
      <c r="E28" s="23" t="s">
        <v>43</v>
      </c>
      <c r="F28" s="16">
        <v>0</v>
      </c>
      <c r="G28" s="17">
        <v>2620589</v>
      </c>
      <c r="H28" s="16">
        <f t="shared" si="14"/>
        <v>2884969</v>
      </c>
      <c r="I28" s="17">
        <f t="shared" si="14"/>
        <v>2884969</v>
      </c>
      <c r="J28" s="16">
        <f t="shared" si="2"/>
        <v>-264380</v>
      </c>
      <c r="K28" s="16">
        <v>0</v>
      </c>
      <c r="L28" s="16">
        <f t="shared" si="4"/>
        <v>110.08857169132588</v>
      </c>
      <c r="M28" s="16">
        <f t="shared" si="5"/>
        <v>100</v>
      </c>
    </row>
    <row r="29" spans="1:13" ht="67.5" outlineLevel="2">
      <c r="A29" s="24"/>
      <c r="B29" s="24"/>
      <c r="C29" s="24"/>
      <c r="D29" s="24" t="s">
        <v>18</v>
      </c>
      <c r="E29" s="25" t="s">
        <v>19</v>
      </c>
      <c r="F29" s="16">
        <v>0</v>
      </c>
      <c r="G29" s="26">
        <v>2620589</v>
      </c>
      <c r="H29" s="26">
        <v>2884969</v>
      </c>
      <c r="I29" s="26">
        <v>2884969</v>
      </c>
      <c r="J29" s="16">
        <f t="shared" si="2"/>
        <v>-264380</v>
      </c>
      <c r="K29" s="16">
        <v>0</v>
      </c>
      <c r="L29" s="16">
        <f t="shared" si="4"/>
        <v>110.08857169132588</v>
      </c>
      <c r="M29" s="16">
        <f t="shared" si="5"/>
        <v>100</v>
      </c>
    </row>
    <row r="30" spans="1:13" outlineLevel="3">
      <c r="A30" s="14"/>
      <c r="B30" s="14"/>
      <c r="C30" s="14" t="s">
        <v>12</v>
      </c>
      <c r="D30" s="14"/>
      <c r="E30" s="15" t="s">
        <v>13</v>
      </c>
      <c r="F30" s="16">
        <v>19846575.41</v>
      </c>
      <c r="G30" s="17">
        <v>21004276.550000001</v>
      </c>
      <c r="H30" s="16">
        <f t="shared" ref="H30:I31" si="15">H31</f>
        <v>21004276.550000001</v>
      </c>
      <c r="I30" s="17">
        <f t="shared" si="15"/>
        <v>21004276.550000001</v>
      </c>
      <c r="J30" s="16">
        <f t="shared" si="2"/>
        <v>0</v>
      </c>
      <c r="K30" s="16">
        <f t="shared" si="3"/>
        <v>105.83325392962595</v>
      </c>
      <c r="L30" s="16">
        <f t="shared" si="4"/>
        <v>100</v>
      </c>
      <c r="M30" s="16">
        <f t="shared" si="5"/>
        <v>100</v>
      </c>
    </row>
    <row r="31" spans="1:13" ht="21.75" outlineLevel="4">
      <c r="A31" s="14"/>
      <c r="B31" s="14"/>
      <c r="C31" s="14" t="s">
        <v>28</v>
      </c>
      <c r="D31" s="14"/>
      <c r="E31" s="15" t="s">
        <v>29</v>
      </c>
      <c r="F31" s="16">
        <v>19846575.41</v>
      </c>
      <c r="G31" s="17">
        <v>21004276.550000001</v>
      </c>
      <c r="H31" s="16">
        <f t="shared" si="15"/>
        <v>21004276.550000001</v>
      </c>
      <c r="I31" s="17">
        <f t="shared" si="15"/>
        <v>21004276.550000001</v>
      </c>
      <c r="J31" s="16">
        <f t="shared" si="2"/>
        <v>0</v>
      </c>
      <c r="K31" s="16">
        <f t="shared" si="3"/>
        <v>105.83325392962595</v>
      </c>
      <c r="L31" s="16">
        <f t="shared" si="4"/>
        <v>100</v>
      </c>
      <c r="M31" s="16">
        <f t="shared" si="5"/>
        <v>100</v>
      </c>
    </row>
    <row r="32" spans="1:13" ht="32.25" outlineLevel="5">
      <c r="A32" s="14"/>
      <c r="B32" s="14"/>
      <c r="C32" s="14" t="s">
        <v>30</v>
      </c>
      <c r="D32" s="14"/>
      <c r="E32" s="15" t="s">
        <v>31</v>
      </c>
      <c r="F32" s="16">
        <v>19846575.41</v>
      </c>
      <c r="G32" s="17">
        <v>21004276.550000001</v>
      </c>
      <c r="H32" s="16">
        <f t="shared" ref="H32:I32" si="16">H33+H34+H35</f>
        <v>21004276.550000001</v>
      </c>
      <c r="I32" s="17">
        <f t="shared" si="16"/>
        <v>21004276.550000001</v>
      </c>
      <c r="J32" s="16">
        <f t="shared" si="2"/>
        <v>0</v>
      </c>
      <c r="K32" s="16">
        <f t="shared" si="3"/>
        <v>105.83325392962595</v>
      </c>
      <c r="L32" s="16">
        <f t="shared" si="4"/>
        <v>100</v>
      </c>
      <c r="M32" s="16">
        <f t="shared" si="5"/>
        <v>100</v>
      </c>
    </row>
    <row r="33" spans="1:13" ht="67.5" outlineLevel="7">
      <c r="A33" s="18"/>
      <c r="B33" s="18"/>
      <c r="C33" s="18"/>
      <c r="D33" s="18" t="s">
        <v>18</v>
      </c>
      <c r="E33" s="19" t="s">
        <v>19</v>
      </c>
      <c r="F33" s="20">
        <v>18757301.23</v>
      </c>
      <c r="G33" s="21">
        <v>19915002.370000001</v>
      </c>
      <c r="H33" s="21">
        <v>19914746.370000001</v>
      </c>
      <c r="I33" s="21">
        <v>19914746.370000001</v>
      </c>
      <c r="J33" s="16">
        <f t="shared" si="2"/>
        <v>256</v>
      </c>
      <c r="K33" s="16">
        <f t="shared" si="3"/>
        <v>106.17063790684776</v>
      </c>
      <c r="L33" s="16">
        <f t="shared" si="4"/>
        <v>99.998714536934301</v>
      </c>
      <c r="M33" s="16">
        <f t="shared" si="5"/>
        <v>100</v>
      </c>
    </row>
    <row r="34" spans="1:13" ht="33.75" outlineLevel="7">
      <c r="A34" s="18"/>
      <c r="B34" s="18"/>
      <c r="C34" s="18"/>
      <c r="D34" s="18" t="s">
        <v>20</v>
      </c>
      <c r="E34" s="19" t="s">
        <v>21</v>
      </c>
      <c r="F34" s="20">
        <v>1087191.68</v>
      </c>
      <c r="G34" s="21">
        <v>1087191.68</v>
      </c>
      <c r="H34" s="21">
        <v>1087563.18</v>
      </c>
      <c r="I34" s="21">
        <v>1087563.18</v>
      </c>
      <c r="J34" s="16">
        <f t="shared" si="2"/>
        <v>-371.5</v>
      </c>
      <c r="K34" s="16">
        <f t="shared" si="3"/>
        <v>100.03417060733946</v>
      </c>
      <c r="L34" s="16">
        <f t="shared" si="4"/>
        <v>100.03417060733946</v>
      </c>
      <c r="M34" s="16">
        <f t="shared" si="5"/>
        <v>100</v>
      </c>
    </row>
    <row r="35" spans="1:13" outlineLevel="7">
      <c r="A35" s="18"/>
      <c r="B35" s="18"/>
      <c r="C35" s="18"/>
      <c r="D35" s="18" t="s">
        <v>22</v>
      </c>
      <c r="E35" s="19" t="s">
        <v>23</v>
      </c>
      <c r="F35" s="20">
        <v>2082.5</v>
      </c>
      <c r="G35" s="21">
        <v>2082.5</v>
      </c>
      <c r="H35" s="21">
        <v>1967</v>
      </c>
      <c r="I35" s="21">
        <v>1967</v>
      </c>
      <c r="J35" s="16">
        <f t="shared" si="2"/>
        <v>115.5</v>
      </c>
      <c r="K35" s="16">
        <f t="shared" si="3"/>
        <v>94.453781512605033</v>
      </c>
      <c r="L35" s="16">
        <f t="shared" si="4"/>
        <v>94.453781512605033</v>
      </c>
      <c r="M35" s="16">
        <f t="shared" si="5"/>
        <v>100</v>
      </c>
    </row>
    <row r="36" spans="1:13" outlineLevel="1">
      <c r="A36" s="14"/>
      <c r="B36" s="14" t="s">
        <v>32</v>
      </c>
      <c r="C36" s="14"/>
      <c r="D36" s="14"/>
      <c r="E36" s="15" t="s">
        <v>33</v>
      </c>
      <c r="F36" s="16">
        <v>4574476</v>
      </c>
      <c r="G36" s="17">
        <v>0</v>
      </c>
      <c r="H36" s="16">
        <f t="shared" ref="H36:I36" si="17">H37+H43+H49</f>
        <v>0</v>
      </c>
      <c r="I36" s="17">
        <f t="shared" si="17"/>
        <v>0</v>
      </c>
      <c r="J36" s="16">
        <f t="shared" si="2"/>
        <v>0</v>
      </c>
      <c r="K36" s="16">
        <f t="shared" si="3"/>
        <v>0</v>
      </c>
      <c r="L36" s="16">
        <v>0</v>
      </c>
      <c r="M36" s="16">
        <v>0</v>
      </c>
    </row>
    <row r="37" spans="1:13" outlineLevel="2">
      <c r="A37" s="14"/>
      <c r="B37" s="14" t="s">
        <v>34</v>
      </c>
      <c r="C37" s="14"/>
      <c r="D37" s="14"/>
      <c r="E37" s="15" t="s">
        <v>35</v>
      </c>
      <c r="F37" s="16">
        <v>1838887</v>
      </c>
      <c r="G37" s="17">
        <v>0</v>
      </c>
      <c r="H37" s="16">
        <f t="shared" ref="H37:I41" si="18">H38</f>
        <v>0</v>
      </c>
      <c r="I37" s="17">
        <f t="shared" si="18"/>
        <v>0</v>
      </c>
      <c r="J37" s="16">
        <f t="shared" si="2"/>
        <v>0</v>
      </c>
      <c r="K37" s="16">
        <f t="shared" si="3"/>
        <v>0</v>
      </c>
      <c r="L37" s="16">
        <v>0</v>
      </c>
      <c r="M37" s="16">
        <v>0</v>
      </c>
    </row>
    <row r="38" spans="1:13" ht="32.25" outlineLevel="3">
      <c r="A38" s="14"/>
      <c r="B38" s="14"/>
      <c r="C38" s="14" t="s">
        <v>36</v>
      </c>
      <c r="D38" s="14"/>
      <c r="E38" s="15" t="s">
        <v>37</v>
      </c>
      <c r="F38" s="16">
        <v>1838887</v>
      </c>
      <c r="G38" s="17">
        <v>0</v>
      </c>
      <c r="H38" s="16">
        <f t="shared" si="18"/>
        <v>0</v>
      </c>
      <c r="I38" s="17">
        <f t="shared" si="18"/>
        <v>0</v>
      </c>
      <c r="J38" s="16">
        <f t="shared" si="2"/>
        <v>0</v>
      </c>
      <c r="K38" s="16">
        <f t="shared" si="3"/>
        <v>0</v>
      </c>
      <c r="L38" s="16">
        <v>0</v>
      </c>
      <c r="M38" s="16">
        <v>0</v>
      </c>
    </row>
    <row r="39" spans="1:13" ht="42.75" outlineLevel="4">
      <c r="A39" s="14"/>
      <c r="B39" s="14"/>
      <c r="C39" s="14" t="s">
        <v>38</v>
      </c>
      <c r="D39" s="14"/>
      <c r="E39" s="15" t="s">
        <v>39</v>
      </c>
      <c r="F39" s="16">
        <v>1838887</v>
      </c>
      <c r="G39" s="17">
        <v>0</v>
      </c>
      <c r="H39" s="16">
        <f t="shared" si="18"/>
        <v>0</v>
      </c>
      <c r="I39" s="17">
        <f t="shared" si="18"/>
        <v>0</v>
      </c>
      <c r="J39" s="16">
        <f t="shared" si="2"/>
        <v>0</v>
      </c>
      <c r="K39" s="16">
        <f t="shared" si="3"/>
        <v>0</v>
      </c>
      <c r="L39" s="16">
        <v>0</v>
      </c>
      <c r="M39" s="16">
        <v>0</v>
      </c>
    </row>
    <row r="40" spans="1:13" ht="32.25" outlineLevel="5">
      <c r="A40" s="14"/>
      <c r="B40" s="14"/>
      <c r="C40" s="14" t="s">
        <v>40</v>
      </c>
      <c r="D40" s="14"/>
      <c r="E40" s="15" t="s">
        <v>41</v>
      </c>
      <c r="F40" s="16">
        <v>1838887</v>
      </c>
      <c r="G40" s="17">
        <v>0</v>
      </c>
      <c r="H40" s="16">
        <f t="shared" si="18"/>
        <v>0</v>
      </c>
      <c r="I40" s="17">
        <f t="shared" si="18"/>
        <v>0</v>
      </c>
      <c r="J40" s="16">
        <f t="shared" si="2"/>
        <v>0</v>
      </c>
      <c r="K40" s="16">
        <f t="shared" si="3"/>
        <v>0</v>
      </c>
      <c r="L40" s="16">
        <v>0</v>
      </c>
      <c r="M40" s="16">
        <v>0</v>
      </c>
    </row>
    <row r="41" spans="1:13" ht="32.25" outlineLevel="6">
      <c r="A41" s="14"/>
      <c r="B41" s="14"/>
      <c r="C41" s="14" t="s">
        <v>42</v>
      </c>
      <c r="D41" s="14"/>
      <c r="E41" s="15" t="s">
        <v>43</v>
      </c>
      <c r="F41" s="16">
        <v>1838887</v>
      </c>
      <c r="G41" s="17">
        <v>0</v>
      </c>
      <c r="H41" s="16">
        <f t="shared" si="18"/>
        <v>0</v>
      </c>
      <c r="I41" s="17">
        <f t="shared" si="18"/>
        <v>0</v>
      </c>
      <c r="J41" s="16">
        <f t="shared" si="2"/>
        <v>0</v>
      </c>
      <c r="K41" s="16">
        <f t="shared" si="3"/>
        <v>0</v>
      </c>
      <c r="L41" s="16">
        <v>0</v>
      </c>
      <c r="M41" s="16">
        <v>0</v>
      </c>
    </row>
    <row r="42" spans="1:13" ht="67.5" outlineLevel="7">
      <c r="A42" s="18"/>
      <c r="B42" s="18"/>
      <c r="C42" s="18"/>
      <c r="D42" s="18" t="s">
        <v>18</v>
      </c>
      <c r="E42" s="19" t="s">
        <v>19</v>
      </c>
      <c r="F42" s="20">
        <v>1838887</v>
      </c>
      <c r="G42" s="21">
        <v>0</v>
      </c>
      <c r="H42" s="21">
        <v>0</v>
      </c>
      <c r="I42" s="21">
        <v>0</v>
      </c>
      <c r="J42" s="16">
        <f t="shared" si="2"/>
        <v>0</v>
      </c>
      <c r="K42" s="16">
        <f t="shared" si="3"/>
        <v>0</v>
      </c>
      <c r="L42" s="16">
        <v>0</v>
      </c>
      <c r="M42" s="16">
        <v>0</v>
      </c>
    </row>
    <row r="43" spans="1:13" outlineLevel="2">
      <c r="A43" s="14"/>
      <c r="B43" s="14" t="s">
        <v>44</v>
      </c>
      <c r="C43" s="14"/>
      <c r="D43" s="14"/>
      <c r="E43" s="15" t="s">
        <v>45</v>
      </c>
      <c r="F43" s="16">
        <v>2620589</v>
      </c>
      <c r="G43" s="17">
        <v>0</v>
      </c>
      <c r="H43" s="16">
        <f t="shared" ref="H43:I47" si="19">H44</f>
        <v>0</v>
      </c>
      <c r="I43" s="17">
        <f t="shared" si="19"/>
        <v>0</v>
      </c>
      <c r="J43" s="16">
        <f t="shared" si="2"/>
        <v>0</v>
      </c>
      <c r="K43" s="16">
        <f t="shared" si="3"/>
        <v>0</v>
      </c>
      <c r="L43" s="16">
        <v>0</v>
      </c>
      <c r="M43" s="16">
        <v>0</v>
      </c>
    </row>
    <row r="44" spans="1:13" ht="32.25" outlineLevel="3">
      <c r="A44" s="14"/>
      <c r="B44" s="14"/>
      <c r="C44" s="14" t="s">
        <v>36</v>
      </c>
      <c r="D44" s="14"/>
      <c r="E44" s="15" t="s">
        <v>37</v>
      </c>
      <c r="F44" s="16">
        <v>2620589</v>
      </c>
      <c r="G44" s="17">
        <v>0</v>
      </c>
      <c r="H44" s="16">
        <f t="shared" si="19"/>
        <v>0</v>
      </c>
      <c r="I44" s="17">
        <f t="shared" si="19"/>
        <v>0</v>
      </c>
      <c r="J44" s="16">
        <f t="shared" si="2"/>
        <v>0</v>
      </c>
      <c r="K44" s="16">
        <f t="shared" si="3"/>
        <v>0</v>
      </c>
      <c r="L44" s="16">
        <v>0</v>
      </c>
      <c r="M44" s="16">
        <v>0</v>
      </c>
    </row>
    <row r="45" spans="1:13" ht="53.25" outlineLevel="4">
      <c r="A45" s="14"/>
      <c r="B45" s="14"/>
      <c r="C45" s="14" t="s">
        <v>46</v>
      </c>
      <c r="D45" s="14"/>
      <c r="E45" s="15" t="s">
        <v>47</v>
      </c>
      <c r="F45" s="16">
        <v>2620589</v>
      </c>
      <c r="G45" s="17">
        <v>0</v>
      </c>
      <c r="H45" s="16">
        <f t="shared" si="19"/>
        <v>0</v>
      </c>
      <c r="I45" s="17">
        <f t="shared" si="19"/>
        <v>0</v>
      </c>
      <c r="J45" s="16">
        <f t="shared" si="2"/>
        <v>0</v>
      </c>
      <c r="K45" s="16">
        <f t="shared" si="3"/>
        <v>0</v>
      </c>
      <c r="L45" s="16">
        <v>0</v>
      </c>
      <c r="M45" s="16">
        <v>0</v>
      </c>
    </row>
    <row r="46" spans="1:13" ht="32.25" outlineLevel="5">
      <c r="A46" s="14"/>
      <c r="B46" s="14"/>
      <c r="C46" s="14" t="s">
        <v>48</v>
      </c>
      <c r="D46" s="14"/>
      <c r="E46" s="15" t="s">
        <v>41</v>
      </c>
      <c r="F46" s="16">
        <v>2620589</v>
      </c>
      <c r="G46" s="17">
        <v>0</v>
      </c>
      <c r="H46" s="16">
        <f t="shared" si="19"/>
        <v>0</v>
      </c>
      <c r="I46" s="17">
        <f t="shared" si="19"/>
        <v>0</v>
      </c>
      <c r="J46" s="16">
        <f t="shared" si="2"/>
        <v>0</v>
      </c>
      <c r="K46" s="16">
        <f t="shared" si="3"/>
        <v>0</v>
      </c>
      <c r="L46" s="16">
        <v>0</v>
      </c>
      <c r="M46" s="16">
        <v>0</v>
      </c>
    </row>
    <row r="47" spans="1:13" ht="32.25" outlineLevel="6">
      <c r="A47" s="14"/>
      <c r="B47" s="14"/>
      <c r="C47" s="14" t="s">
        <v>49</v>
      </c>
      <c r="D47" s="14"/>
      <c r="E47" s="15" t="s">
        <v>43</v>
      </c>
      <c r="F47" s="16">
        <v>2620589</v>
      </c>
      <c r="G47" s="17">
        <v>0</v>
      </c>
      <c r="H47" s="16">
        <f t="shared" si="19"/>
        <v>0</v>
      </c>
      <c r="I47" s="17">
        <f t="shared" si="19"/>
        <v>0</v>
      </c>
      <c r="J47" s="16">
        <f t="shared" si="2"/>
        <v>0</v>
      </c>
      <c r="K47" s="16">
        <f t="shared" si="3"/>
        <v>0</v>
      </c>
      <c r="L47" s="16">
        <v>0</v>
      </c>
      <c r="M47" s="16">
        <v>0</v>
      </c>
    </row>
    <row r="48" spans="1:13" ht="67.5" outlineLevel="7">
      <c r="A48" s="18"/>
      <c r="B48" s="18"/>
      <c r="C48" s="18"/>
      <c r="D48" s="18" t="s">
        <v>18</v>
      </c>
      <c r="E48" s="19" t="s">
        <v>19</v>
      </c>
      <c r="F48" s="20">
        <v>2620589</v>
      </c>
      <c r="G48" s="21">
        <v>0</v>
      </c>
      <c r="H48" s="21">
        <v>0</v>
      </c>
      <c r="I48" s="21">
        <v>0</v>
      </c>
      <c r="J48" s="16">
        <f t="shared" si="2"/>
        <v>0</v>
      </c>
      <c r="K48" s="16">
        <f t="shared" si="3"/>
        <v>0</v>
      </c>
      <c r="L48" s="16">
        <v>0</v>
      </c>
      <c r="M48" s="16">
        <v>0</v>
      </c>
    </row>
    <row r="49" spans="1:13" outlineLevel="2">
      <c r="A49" s="14"/>
      <c r="B49" s="14" t="s">
        <v>50</v>
      </c>
      <c r="C49" s="14"/>
      <c r="D49" s="14"/>
      <c r="E49" s="15" t="s">
        <v>51</v>
      </c>
      <c r="F49" s="16">
        <v>115000</v>
      </c>
      <c r="G49" s="17">
        <v>0</v>
      </c>
      <c r="H49" s="16">
        <f t="shared" ref="H49:I52" si="20">H50</f>
        <v>0</v>
      </c>
      <c r="I49" s="17">
        <f t="shared" si="20"/>
        <v>0</v>
      </c>
      <c r="J49" s="16">
        <f t="shared" si="2"/>
        <v>0</v>
      </c>
      <c r="K49" s="16">
        <f t="shared" si="3"/>
        <v>0</v>
      </c>
      <c r="L49" s="16">
        <v>0</v>
      </c>
      <c r="M49" s="16">
        <v>0</v>
      </c>
    </row>
    <row r="50" spans="1:13" ht="32.25" outlineLevel="3">
      <c r="A50" s="14"/>
      <c r="B50" s="14"/>
      <c r="C50" s="14" t="s">
        <v>36</v>
      </c>
      <c r="D50" s="14"/>
      <c r="E50" s="15" t="s">
        <v>37</v>
      </c>
      <c r="F50" s="16">
        <v>115000</v>
      </c>
      <c r="G50" s="17">
        <v>0</v>
      </c>
      <c r="H50" s="16">
        <f t="shared" si="20"/>
        <v>0</v>
      </c>
      <c r="I50" s="17">
        <f t="shared" si="20"/>
        <v>0</v>
      </c>
      <c r="J50" s="16">
        <f t="shared" si="2"/>
        <v>0</v>
      </c>
      <c r="K50" s="16">
        <f t="shared" si="3"/>
        <v>0</v>
      </c>
      <c r="L50" s="16">
        <v>0</v>
      </c>
      <c r="M50" s="16">
        <v>0</v>
      </c>
    </row>
    <row r="51" spans="1:13" ht="42.75" outlineLevel="4">
      <c r="A51" s="14"/>
      <c r="B51" s="14"/>
      <c r="C51" s="14" t="s">
        <v>38</v>
      </c>
      <c r="D51" s="14"/>
      <c r="E51" s="15" t="s">
        <v>39</v>
      </c>
      <c r="F51" s="16">
        <v>115000</v>
      </c>
      <c r="G51" s="17">
        <v>0</v>
      </c>
      <c r="H51" s="16">
        <f t="shared" si="20"/>
        <v>0</v>
      </c>
      <c r="I51" s="17">
        <f t="shared" si="20"/>
        <v>0</v>
      </c>
      <c r="J51" s="16">
        <f t="shared" si="2"/>
        <v>0</v>
      </c>
      <c r="K51" s="16">
        <f t="shared" si="3"/>
        <v>0</v>
      </c>
      <c r="L51" s="16">
        <v>0</v>
      </c>
      <c r="M51" s="16">
        <v>0</v>
      </c>
    </row>
    <row r="52" spans="1:13" ht="32.25" outlineLevel="5">
      <c r="A52" s="14"/>
      <c r="B52" s="14"/>
      <c r="C52" s="14" t="s">
        <v>40</v>
      </c>
      <c r="D52" s="14"/>
      <c r="E52" s="15" t="s">
        <v>41</v>
      </c>
      <c r="F52" s="16">
        <v>115000</v>
      </c>
      <c r="G52" s="17">
        <v>0</v>
      </c>
      <c r="H52" s="16">
        <f t="shared" si="20"/>
        <v>0</v>
      </c>
      <c r="I52" s="17">
        <f t="shared" si="20"/>
        <v>0</v>
      </c>
      <c r="J52" s="16">
        <f t="shared" si="2"/>
        <v>0</v>
      </c>
      <c r="K52" s="16">
        <f t="shared" si="3"/>
        <v>0</v>
      </c>
      <c r="L52" s="16">
        <v>0</v>
      </c>
      <c r="M52" s="16">
        <v>0</v>
      </c>
    </row>
    <row r="53" spans="1:13" ht="32.25" outlineLevel="6">
      <c r="A53" s="14"/>
      <c r="B53" s="14"/>
      <c r="C53" s="14" t="s">
        <v>42</v>
      </c>
      <c r="D53" s="14"/>
      <c r="E53" s="15" t="s">
        <v>43</v>
      </c>
      <c r="F53" s="16">
        <v>115000</v>
      </c>
      <c r="G53" s="17">
        <v>0</v>
      </c>
      <c r="H53" s="16">
        <f t="shared" ref="H53:I53" si="21">H54+H55</f>
        <v>0</v>
      </c>
      <c r="I53" s="17">
        <f t="shared" si="21"/>
        <v>0</v>
      </c>
      <c r="J53" s="16">
        <f t="shared" si="2"/>
        <v>0</v>
      </c>
      <c r="K53" s="16">
        <f t="shared" si="3"/>
        <v>0</v>
      </c>
      <c r="L53" s="16">
        <v>0</v>
      </c>
      <c r="M53" s="16">
        <v>0</v>
      </c>
    </row>
    <row r="54" spans="1:13" ht="67.5" outlineLevel="7">
      <c r="A54" s="18"/>
      <c r="B54" s="18"/>
      <c r="C54" s="18"/>
      <c r="D54" s="18" t="s">
        <v>18</v>
      </c>
      <c r="E54" s="19" t="s">
        <v>19</v>
      </c>
      <c r="F54" s="20">
        <v>112000</v>
      </c>
      <c r="G54" s="21">
        <v>0</v>
      </c>
      <c r="H54" s="21">
        <v>0</v>
      </c>
      <c r="I54" s="21">
        <v>0</v>
      </c>
      <c r="J54" s="16">
        <f t="shared" si="2"/>
        <v>0</v>
      </c>
      <c r="K54" s="16">
        <f t="shared" si="3"/>
        <v>0</v>
      </c>
      <c r="L54" s="16">
        <v>0</v>
      </c>
      <c r="M54" s="16">
        <v>0</v>
      </c>
    </row>
    <row r="55" spans="1:13" ht="33.75" outlineLevel="7">
      <c r="A55" s="18"/>
      <c r="B55" s="18"/>
      <c r="C55" s="18"/>
      <c r="D55" s="18" t="s">
        <v>20</v>
      </c>
      <c r="E55" s="19" t="s">
        <v>21</v>
      </c>
      <c r="F55" s="20">
        <v>3000</v>
      </c>
      <c r="G55" s="21">
        <v>0</v>
      </c>
      <c r="H55" s="21">
        <v>0</v>
      </c>
      <c r="I55" s="21">
        <v>0</v>
      </c>
      <c r="J55" s="16">
        <f t="shared" si="2"/>
        <v>0</v>
      </c>
      <c r="K55" s="16">
        <f t="shared" si="3"/>
        <v>0</v>
      </c>
      <c r="L55" s="16">
        <v>0</v>
      </c>
      <c r="M55" s="16">
        <v>0</v>
      </c>
    </row>
    <row r="56" spans="1:13" ht="21.75">
      <c r="A56" s="44" t="s">
        <v>52</v>
      </c>
      <c r="B56" s="44"/>
      <c r="C56" s="44"/>
      <c r="D56" s="44"/>
      <c r="E56" s="45" t="s">
        <v>53</v>
      </c>
      <c r="F56" s="46">
        <v>3689488.87</v>
      </c>
      <c r="G56" s="46">
        <v>3772483.3600000003</v>
      </c>
      <c r="H56" s="46">
        <f t="shared" ref="H56:I59" si="22">H57</f>
        <v>3772483.3600000003</v>
      </c>
      <c r="I56" s="46">
        <f t="shared" si="22"/>
        <v>3770635.1</v>
      </c>
      <c r="J56" s="46">
        <f t="shared" si="2"/>
        <v>0</v>
      </c>
      <c r="K56" s="46">
        <f t="shared" si="3"/>
        <v>102.19938947803358</v>
      </c>
      <c r="L56" s="46">
        <f t="shared" si="4"/>
        <v>99.951006808417034</v>
      </c>
      <c r="M56" s="46">
        <f t="shared" si="5"/>
        <v>99.951006808417034</v>
      </c>
    </row>
    <row r="57" spans="1:13" outlineLevel="1">
      <c r="A57" s="14"/>
      <c r="B57" s="14" t="s">
        <v>8</v>
      </c>
      <c r="C57" s="14"/>
      <c r="D57" s="14"/>
      <c r="E57" s="15" t="s">
        <v>9</v>
      </c>
      <c r="F57" s="16">
        <v>3689488.87</v>
      </c>
      <c r="G57" s="17">
        <v>3772483.3600000003</v>
      </c>
      <c r="H57" s="16">
        <f t="shared" si="22"/>
        <v>3772483.3600000003</v>
      </c>
      <c r="I57" s="17">
        <f t="shared" si="22"/>
        <v>3770635.1</v>
      </c>
      <c r="J57" s="16">
        <f t="shared" si="2"/>
        <v>0</v>
      </c>
      <c r="K57" s="16">
        <f t="shared" si="3"/>
        <v>102.19938947803358</v>
      </c>
      <c r="L57" s="16">
        <f t="shared" si="4"/>
        <v>99.951006808417034</v>
      </c>
      <c r="M57" s="16">
        <f t="shared" si="5"/>
        <v>99.951006808417034</v>
      </c>
    </row>
    <row r="58" spans="1:13" ht="42.75" outlineLevel="2">
      <c r="A58" s="14"/>
      <c r="B58" s="14" t="s">
        <v>10</v>
      </c>
      <c r="C58" s="14"/>
      <c r="D58" s="14"/>
      <c r="E58" s="15" t="s">
        <v>11</v>
      </c>
      <c r="F58" s="16">
        <v>3689488.87</v>
      </c>
      <c r="G58" s="17">
        <v>3772483.3600000003</v>
      </c>
      <c r="H58" s="16">
        <f t="shared" si="22"/>
        <v>3772483.3600000003</v>
      </c>
      <c r="I58" s="17">
        <f t="shared" si="22"/>
        <v>3770635.1</v>
      </c>
      <c r="J58" s="16">
        <f t="shared" si="2"/>
        <v>0</v>
      </c>
      <c r="K58" s="16">
        <f t="shared" si="3"/>
        <v>102.19938947803358</v>
      </c>
      <c r="L58" s="16">
        <f t="shared" si="4"/>
        <v>99.951006808417034</v>
      </c>
      <c r="M58" s="16">
        <f t="shared" si="5"/>
        <v>99.951006808417034</v>
      </c>
    </row>
    <row r="59" spans="1:13" outlineLevel="3">
      <c r="A59" s="14"/>
      <c r="B59" s="14"/>
      <c r="C59" s="14" t="s">
        <v>12</v>
      </c>
      <c r="D59" s="14"/>
      <c r="E59" s="15" t="s">
        <v>13</v>
      </c>
      <c r="F59" s="16">
        <v>3689488.87</v>
      </c>
      <c r="G59" s="17">
        <v>3772483.3600000003</v>
      </c>
      <c r="H59" s="16">
        <f t="shared" si="22"/>
        <v>3772483.3600000003</v>
      </c>
      <c r="I59" s="17">
        <f t="shared" si="22"/>
        <v>3770635.1</v>
      </c>
      <c r="J59" s="16">
        <f t="shared" si="2"/>
        <v>0</v>
      </c>
      <c r="K59" s="16">
        <f t="shared" si="3"/>
        <v>102.19938947803358</v>
      </c>
      <c r="L59" s="16">
        <f t="shared" si="4"/>
        <v>99.951006808417034</v>
      </c>
      <c r="M59" s="16">
        <f t="shared" si="5"/>
        <v>99.951006808417034</v>
      </c>
    </row>
    <row r="60" spans="1:13" ht="42.75" outlineLevel="4">
      <c r="A60" s="14"/>
      <c r="B60" s="14"/>
      <c r="C60" s="14" t="s">
        <v>14</v>
      </c>
      <c r="D60" s="14"/>
      <c r="E60" s="15" t="s">
        <v>15</v>
      </c>
      <c r="F60" s="16">
        <v>3689488.87</v>
      </c>
      <c r="G60" s="17">
        <v>3772483.3600000003</v>
      </c>
      <c r="H60" s="16">
        <f t="shared" ref="H60:I60" si="23">H61+H63</f>
        <v>3772483.3600000003</v>
      </c>
      <c r="I60" s="17">
        <f t="shared" si="23"/>
        <v>3770635.1</v>
      </c>
      <c r="J60" s="16">
        <f t="shared" si="2"/>
        <v>0</v>
      </c>
      <c r="K60" s="16">
        <f t="shared" si="3"/>
        <v>102.19938947803358</v>
      </c>
      <c r="L60" s="16">
        <f t="shared" si="4"/>
        <v>99.951006808417034</v>
      </c>
      <c r="M60" s="16">
        <f t="shared" si="5"/>
        <v>99.951006808417034</v>
      </c>
    </row>
    <row r="61" spans="1:13" ht="32.25" outlineLevel="5">
      <c r="A61" s="14"/>
      <c r="B61" s="14"/>
      <c r="C61" s="14" t="s">
        <v>54</v>
      </c>
      <c r="D61" s="14"/>
      <c r="E61" s="15" t="s">
        <v>55</v>
      </c>
      <c r="F61" s="16">
        <v>1448809.35</v>
      </c>
      <c r="G61" s="17">
        <v>1519337.07</v>
      </c>
      <c r="H61" s="16">
        <f t="shared" ref="H61:I61" si="24">H62</f>
        <v>1724910.95</v>
      </c>
      <c r="I61" s="17">
        <f t="shared" si="24"/>
        <v>1724910.95</v>
      </c>
      <c r="J61" s="16">
        <f t="shared" si="2"/>
        <v>-205573.87999999989</v>
      </c>
      <c r="K61" s="16">
        <f t="shared" si="3"/>
        <v>119.05713819420063</v>
      </c>
      <c r="L61" s="16">
        <f t="shared" si="4"/>
        <v>113.53049853512755</v>
      </c>
      <c r="M61" s="16">
        <f t="shared" si="5"/>
        <v>100</v>
      </c>
    </row>
    <row r="62" spans="1:13" ht="67.5" outlineLevel="7">
      <c r="A62" s="18"/>
      <c r="B62" s="18"/>
      <c r="C62" s="18"/>
      <c r="D62" s="18" t="s">
        <v>18</v>
      </c>
      <c r="E62" s="19" t="s">
        <v>19</v>
      </c>
      <c r="F62" s="20">
        <v>1448809.35</v>
      </c>
      <c r="G62" s="21">
        <v>1519337.07</v>
      </c>
      <c r="H62" s="21">
        <v>1724910.95</v>
      </c>
      <c r="I62" s="21">
        <v>1724910.95</v>
      </c>
      <c r="J62" s="16">
        <f t="shared" si="2"/>
        <v>-205573.87999999989</v>
      </c>
      <c r="K62" s="16">
        <f t="shared" si="3"/>
        <v>119.05713819420063</v>
      </c>
      <c r="L62" s="16">
        <f t="shared" si="4"/>
        <v>113.53049853512755</v>
      </c>
      <c r="M62" s="16">
        <f t="shared" si="5"/>
        <v>100</v>
      </c>
    </row>
    <row r="63" spans="1:13" ht="32.25" outlineLevel="5">
      <c r="A63" s="14"/>
      <c r="B63" s="14"/>
      <c r="C63" s="14" t="s">
        <v>56</v>
      </c>
      <c r="D63" s="14"/>
      <c r="E63" s="15" t="s">
        <v>57</v>
      </c>
      <c r="F63" s="16">
        <v>2240679.52</v>
      </c>
      <c r="G63" s="17">
        <v>2253146.29</v>
      </c>
      <c r="H63" s="16">
        <f>H64+H65+H66</f>
        <v>2047572.4100000001</v>
      </c>
      <c r="I63" s="17">
        <f>I64+I65+I66</f>
        <v>2045724.1500000001</v>
      </c>
      <c r="J63" s="16">
        <f t="shared" si="2"/>
        <v>205573.87999999989</v>
      </c>
      <c r="K63" s="16">
        <f t="shared" si="3"/>
        <v>91.29927469502644</v>
      </c>
      <c r="L63" s="16">
        <f t="shared" si="4"/>
        <v>90.794111286932917</v>
      </c>
      <c r="M63" s="16">
        <f t="shared" si="5"/>
        <v>99.909734083592184</v>
      </c>
    </row>
    <row r="64" spans="1:13" ht="67.5" outlineLevel="7">
      <c r="A64" s="18"/>
      <c r="B64" s="18"/>
      <c r="C64" s="18"/>
      <c r="D64" s="18" t="s">
        <v>18</v>
      </c>
      <c r="E64" s="19" t="s">
        <v>19</v>
      </c>
      <c r="F64" s="20">
        <v>1903543.08</v>
      </c>
      <c r="G64" s="21">
        <v>1916009.85</v>
      </c>
      <c r="H64" s="21">
        <v>1916009.85</v>
      </c>
      <c r="I64" s="21">
        <v>1914180.28</v>
      </c>
      <c r="J64" s="16">
        <f t="shared" si="2"/>
        <v>0</v>
      </c>
      <c r="K64" s="16">
        <f t="shared" si="3"/>
        <v>100.55881057338614</v>
      </c>
      <c r="L64" s="16">
        <f t="shared" si="4"/>
        <v>99.904511451232878</v>
      </c>
      <c r="M64" s="16">
        <f t="shared" si="5"/>
        <v>99.904511451232878</v>
      </c>
    </row>
    <row r="65" spans="1:13" ht="33.75" outlineLevel="7">
      <c r="A65" s="18"/>
      <c r="B65" s="18"/>
      <c r="C65" s="18"/>
      <c r="D65" s="18" t="s">
        <v>20</v>
      </c>
      <c r="E65" s="19" t="s">
        <v>21</v>
      </c>
      <c r="F65" s="20">
        <v>337136.44</v>
      </c>
      <c r="G65" s="21">
        <v>337136.44</v>
      </c>
      <c r="H65" s="21">
        <v>131560.21</v>
      </c>
      <c r="I65" s="21">
        <v>131541.51999999999</v>
      </c>
      <c r="J65" s="16">
        <f t="shared" si="2"/>
        <v>205576.23</v>
      </c>
      <c r="K65" s="16">
        <f t="shared" si="3"/>
        <v>39.017295193601733</v>
      </c>
      <c r="L65" s="16">
        <f t="shared" si="4"/>
        <v>39.017295193601733</v>
      </c>
      <c r="M65" s="16">
        <f t="shared" si="5"/>
        <v>99.985793576948538</v>
      </c>
    </row>
    <row r="66" spans="1:13" outlineLevel="7">
      <c r="A66" s="18"/>
      <c r="B66" s="18"/>
      <c r="C66" s="18"/>
      <c r="D66" s="18" t="s">
        <v>22</v>
      </c>
      <c r="E66" s="19" t="s">
        <v>23</v>
      </c>
      <c r="F66" s="20"/>
      <c r="G66" s="21"/>
      <c r="H66" s="21">
        <v>2.35</v>
      </c>
      <c r="I66" s="21">
        <v>2.35</v>
      </c>
      <c r="J66" s="16">
        <f t="shared" si="2"/>
        <v>-2.35</v>
      </c>
      <c r="K66" s="16">
        <v>0</v>
      </c>
      <c r="L66" s="16">
        <v>0</v>
      </c>
      <c r="M66" s="16">
        <f t="shared" si="5"/>
        <v>100</v>
      </c>
    </row>
    <row r="67" spans="1:13" ht="21.75">
      <c r="A67" s="44" t="s">
        <v>58</v>
      </c>
      <c r="B67" s="44"/>
      <c r="C67" s="44"/>
      <c r="D67" s="44"/>
      <c r="E67" s="45" t="s">
        <v>59</v>
      </c>
      <c r="F67" s="46">
        <v>972684577.16999996</v>
      </c>
      <c r="G67" s="46">
        <v>1064852873.0799997</v>
      </c>
      <c r="H67" s="46">
        <f>H68+H201+H209+H244+H295+H418+H427+H510+H548+H623+H659+H665+H542</f>
        <v>1121093124.97</v>
      </c>
      <c r="I67" s="46">
        <f>I68+I201+I209+I244+I295+I418+I427+I510+I548+I623+I659+I665+I542</f>
        <v>1028033298.6300001</v>
      </c>
      <c r="J67" s="46">
        <f t="shared" si="2"/>
        <v>-56240251.890000343</v>
      </c>
      <c r="K67" s="46">
        <f t="shared" si="3"/>
        <v>105.6903052396529</v>
      </c>
      <c r="L67" s="46">
        <f t="shared" si="4"/>
        <v>96.542285288342043</v>
      </c>
      <c r="M67" s="46">
        <f t="shared" si="5"/>
        <v>91.699188562726206</v>
      </c>
    </row>
    <row r="68" spans="1:13" outlineLevel="1">
      <c r="A68" s="14"/>
      <c r="B68" s="14" t="s">
        <v>8</v>
      </c>
      <c r="C68" s="14"/>
      <c r="D68" s="14"/>
      <c r="E68" s="15" t="s">
        <v>9</v>
      </c>
      <c r="F68" s="16">
        <v>125820240.7</v>
      </c>
      <c r="G68" s="17">
        <v>89636268.880000025</v>
      </c>
      <c r="H68" s="16">
        <f>H69+H76+H127+H132+H137</f>
        <v>97319447.629999995</v>
      </c>
      <c r="I68" s="17">
        <f>I69+I76+I127+I132+I137</f>
        <v>89677483.859999999</v>
      </c>
      <c r="J68" s="16">
        <f t="shared" si="2"/>
        <v>-7683178.7499999702</v>
      </c>
      <c r="K68" s="16">
        <f t="shared" si="3"/>
        <v>71.274290496568725</v>
      </c>
      <c r="L68" s="16">
        <f t="shared" si="4"/>
        <v>100.04598024941795</v>
      </c>
      <c r="M68" s="16">
        <f t="shared" si="5"/>
        <v>92.147547118173051</v>
      </c>
    </row>
    <row r="69" spans="1:13" ht="32.25" outlineLevel="2">
      <c r="A69" s="14"/>
      <c r="B69" s="14" t="s">
        <v>60</v>
      </c>
      <c r="C69" s="14"/>
      <c r="D69" s="14"/>
      <c r="E69" s="15" t="s">
        <v>61</v>
      </c>
      <c r="F69" s="16">
        <v>2142426.38</v>
      </c>
      <c r="G69" s="17">
        <v>1889807.1099999999</v>
      </c>
      <c r="H69" s="16">
        <f t="shared" ref="H69:I72" si="25">H70</f>
        <v>1847019.41</v>
      </c>
      <c r="I69" s="17">
        <f t="shared" si="25"/>
        <v>1847019.41</v>
      </c>
      <c r="J69" s="16">
        <f t="shared" si="2"/>
        <v>42787.699999999953</v>
      </c>
      <c r="K69" s="16">
        <f t="shared" si="3"/>
        <v>86.211569612954449</v>
      </c>
      <c r="L69" s="16">
        <f t="shared" si="4"/>
        <v>97.735869456010249</v>
      </c>
      <c r="M69" s="16">
        <f t="shared" si="5"/>
        <v>100</v>
      </c>
    </row>
    <row r="70" spans="1:13" outlineLevel="3">
      <c r="A70" s="14"/>
      <c r="B70" s="14"/>
      <c r="C70" s="14" t="s">
        <v>12</v>
      </c>
      <c r="D70" s="14"/>
      <c r="E70" s="15" t="s">
        <v>13</v>
      </c>
      <c r="F70" s="16">
        <v>2142426.38</v>
      </c>
      <c r="G70" s="17">
        <v>1889807.1099999999</v>
      </c>
      <c r="H70" s="16">
        <f t="shared" si="25"/>
        <v>1847019.41</v>
      </c>
      <c r="I70" s="17">
        <f t="shared" si="25"/>
        <v>1847019.41</v>
      </c>
      <c r="J70" s="16">
        <f t="shared" si="2"/>
        <v>42787.699999999953</v>
      </c>
      <c r="K70" s="16">
        <f t="shared" si="3"/>
        <v>86.211569612954449</v>
      </c>
      <c r="L70" s="16">
        <f t="shared" si="4"/>
        <v>97.735869456010249</v>
      </c>
      <c r="M70" s="16">
        <f t="shared" si="5"/>
        <v>100</v>
      </c>
    </row>
    <row r="71" spans="1:13" ht="42.75" outlineLevel="4">
      <c r="A71" s="14"/>
      <c r="B71" s="14"/>
      <c r="C71" s="14" t="s">
        <v>14</v>
      </c>
      <c r="D71" s="14"/>
      <c r="E71" s="15" t="s">
        <v>15</v>
      </c>
      <c r="F71" s="16">
        <v>2142426.38</v>
      </c>
      <c r="G71" s="17">
        <v>1889807.1099999999</v>
      </c>
      <c r="H71" s="16">
        <f t="shared" ref="H71:I71" si="26">H72+H74</f>
        <v>1847019.41</v>
      </c>
      <c r="I71" s="17">
        <f t="shared" si="26"/>
        <v>1847019.41</v>
      </c>
      <c r="J71" s="16">
        <f t="shared" si="2"/>
        <v>42787.699999999953</v>
      </c>
      <c r="K71" s="16">
        <f t="shared" si="3"/>
        <v>86.211569612954449</v>
      </c>
      <c r="L71" s="16">
        <f t="shared" si="4"/>
        <v>97.735869456010249</v>
      </c>
      <c r="M71" s="16">
        <f t="shared" si="5"/>
        <v>100</v>
      </c>
    </row>
    <row r="72" spans="1:13" outlineLevel="5">
      <c r="A72" s="14"/>
      <c r="B72" s="14"/>
      <c r="C72" s="14" t="s">
        <v>62</v>
      </c>
      <c r="D72" s="14"/>
      <c r="E72" s="15" t="s">
        <v>63</v>
      </c>
      <c r="F72" s="16">
        <v>2142426.38</v>
      </c>
      <c r="G72" s="17">
        <v>1837307.1099999999</v>
      </c>
      <c r="H72" s="16">
        <f t="shared" si="25"/>
        <v>1794519.41</v>
      </c>
      <c r="I72" s="17">
        <f t="shared" si="25"/>
        <v>1794519.41</v>
      </c>
      <c r="J72" s="16">
        <f t="shared" ref="J72:J135" si="27">G72-H72</f>
        <v>42787.699999999953</v>
      </c>
      <c r="K72" s="16">
        <f t="shared" ref="K72:K135" si="28">I72/F72*100</f>
        <v>83.761077008396427</v>
      </c>
      <c r="L72" s="16">
        <f t="shared" ref="L72:L135" si="29">I72/G72*100</f>
        <v>97.671173220463942</v>
      </c>
      <c r="M72" s="16">
        <f t="shared" ref="M72:M135" si="30">I72/H72*100</f>
        <v>100</v>
      </c>
    </row>
    <row r="73" spans="1:13" ht="67.5" outlineLevel="7">
      <c r="A73" s="18"/>
      <c r="B73" s="18"/>
      <c r="C73" s="18"/>
      <c r="D73" s="18" t="s">
        <v>18</v>
      </c>
      <c r="E73" s="19" t="s">
        <v>19</v>
      </c>
      <c r="F73" s="20">
        <v>2142426.38</v>
      </c>
      <c r="G73" s="21">
        <v>1837307.1099999999</v>
      </c>
      <c r="H73" s="21">
        <v>1794519.41</v>
      </c>
      <c r="I73" s="21">
        <v>1794519.41</v>
      </c>
      <c r="J73" s="16">
        <f t="shared" si="27"/>
        <v>42787.699999999953</v>
      </c>
      <c r="K73" s="16">
        <f t="shared" si="28"/>
        <v>83.761077008396427</v>
      </c>
      <c r="L73" s="16">
        <f t="shared" si="29"/>
        <v>97.671173220463942</v>
      </c>
      <c r="M73" s="16">
        <f t="shared" si="30"/>
        <v>100</v>
      </c>
    </row>
    <row r="74" spans="1:13" ht="53.25" outlineLevel="7">
      <c r="A74" s="22"/>
      <c r="B74" s="22"/>
      <c r="C74" s="22" t="s">
        <v>530</v>
      </c>
      <c r="D74" s="22"/>
      <c r="E74" s="23" t="s">
        <v>531</v>
      </c>
      <c r="F74" s="16">
        <v>0</v>
      </c>
      <c r="G74" s="27">
        <v>52500</v>
      </c>
      <c r="H74" s="28">
        <f t="shared" ref="H74:I74" si="31">H75</f>
        <v>52500</v>
      </c>
      <c r="I74" s="27">
        <f t="shared" si="31"/>
        <v>52500</v>
      </c>
      <c r="J74" s="16">
        <f t="shared" si="27"/>
        <v>0</v>
      </c>
      <c r="K74" s="16">
        <v>0</v>
      </c>
      <c r="L74" s="16">
        <f t="shared" si="29"/>
        <v>100</v>
      </c>
      <c r="M74" s="16">
        <f t="shared" si="30"/>
        <v>100</v>
      </c>
    </row>
    <row r="75" spans="1:13" ht="67.5" outlineLevel="7">
      <c r="A75" s="24"/>
      <c r="B75" s="24"/>
      <c r="C75" s="24"/>
      <c r="D75" s="24" t="s">
        <v>18</v>
      </c>
      <c r="E75" s="25" t="s">
        <v>19</v>
      </c>
      <c r="F75" s="16">
        <v>0</v>
      </c>
      <c r="G75" s="21">
        <v>52500</v>
      </c>
      <c r="H75" s="21">
        <v>52500</v>
      </c>
      <c r="I75" s="21">
        <v>52500</v>
      </c>
      <c r="J75" s="16">
        <f t="shared" si="27"/>
        <v>0</v>
      </c>
      <c r="K75" s="16">
        <v>0</v>
      </c>
      <c r="L75" s="16">
        <f t="shared" si="29"/>
        <v>100</v>
      </c>
      <c r="M75" s="16">
        <f t="shared" si="30"/>
        <v>100</v>
      </c>
    </row>
    <row r="76" spans="1:13" ht="53.25" outlineLevel="2">
      <c r="A76" s="14"/>
      <c r="B76" s="14" t="s">
        <v>64</v>
      </c>
      <c r="C76" s="14"/>
      <c r="D76" s="14"/>
      <c r="E76" s="15" t="s">
        <v>65</v>
      </c>
      <c r="F76" s="16">
        <v>65150291.369999997</v>
      </c>
      <c r="G76" s="17">
        <v>65580214.129999995</v>
      </c>
      <c r="H76" s="16">
        <f>H82+H87+H96+H100+H110+H77+H105</f>
        <v>65970416.329999998</v>
      </c>
      <c r="I76" s="17">
        <f>I82+I87+I96+I100+I110+I77+I105</f>
        <v>65852104.230000004</v>
      </c>
      <c r="J76" s="16">
        <f t="shared" si="27"/>
        <v>-390202.20000000298</v>
      </c>
      <c r="K76" s="16">
        <f t="shared" si="28"/>
        <v>101.07722136807385</v>
      </c>
      <c r="L76" s="16">
        <f t="shared" si="29"/>
        <v>100.41459166245026</v>
      </c>
      <c r="M76" s="16">
        <f t="shared" si="30"/>
        <v>99.820658855011359</v>
      </c>
    </row>
    <row r="77" spans="1:13" ht="32.25" outlineLevel="2">
      <c r="A77" s="14"/>
      <c r="B77" s="14"/>
      <c r="C77" s="14" t="s">
        <v>571</v>
      </c>
      <c r="D77" s="14"/>
      <c r="E77" s="15" t="s">
        <v>37</v>
      </c>
      <c r="F77" s="16">
        <v>0</v>
      </c>
      <c r="G77" s="16">
        <v>0</v>
      </c>
      <c r="H77" s="16">
        <f t="shared" ref="H77:I80" si="32">H78</f>
        <v>163014.5</v>
      </c>
      <c r="I77" s="17">
        <f t="shared" si="32"/>
        <v>163014.5</v>
      </c>
      <c r="J77" s="16">
        <f t="shared" si="27"/>
        <v>-163014.5</v>
      </c>
      <c r="K77" s="16">
        <v>0</v>
      </c>
      <c r="L77" s="16">
        <v>0</v>
      </c>
      <c r="M77" s="16">
        <f t="shared" si="30"/>
        <v>100</v>
      </c>
    </row>
    <row r="78" spans="1:13" ht="53.25" outlineLevel="2">
      <c r="A78" s="14"/>
      <c r="B78" s="14"/>
      <c r="C78" s="14" t="s">
        <v>572</v>
      </c>
      <c r="D78" s="14"/>
      <c r="E78" s="15" t="s">
        <v>398</v>
      </c>
      <c r="F78" s="16">
        <v>0</v>
      </c>
      <c r="G78" s="16">
        <v>0</v>
      </c>
      <c r="H78" s="16">
        <f t="shared" si="32"/>
        <v>163014.5</v>
      </c>
      <c r="I78" s="17">
        <f t="shared" si="32"/>
        <v>163014.5</v>
      </c>
      <c r="J78" s="16">
        <f t="shared" si="27"/>
        <v>-163014.5</v>
      </c>
      <c r="K78" s="16">
        <v>0</v>
      </c>
      <c r="L78" s="16">
        <v>0</v>
      </c>
      <c r="M78" s="16">
        <f t="shared" si="30"/>
        <v>100</v>
      </c>
    </row>
    <row r="79" spans="1:13" ht="32.25" outlineLevel="2">
      <c r="A79" s="14"/>
      <c r="B79" s="14"/>
      <c r="C79" s="14" t="s">
        <v>573</v>
      </c>
      <c r="D79" s="14"/>
      <c r="E79" s="15" t="s">
        <v>400</v>
      </c>
      <c r="F79" s="16">
        <v>0</v>
      </c>
      <c r="G79" s="16">
        <v>0</v>
      </c>
      <c r="H79" s="16">
        <f t="shared" si="32"/>
        <v>163014.5</v>
      </c>
      <c r="I79" s="17">
        <f t="shared" si="32"/>
        <v>163014.5</v>
      </c>
      <c r="J79" s="16">
        <f t="shared" si="27"/>
        <v>-163014.5</v>
      </c>
      <c r="K79" s="16">
        <v>0</v>
      </c>
      <c r="L79" s="16">
        <v>0</v>
      </c>
      <c r="M79" s="16">
        <f t="shared" si="30"/>
        <v>100</v>
      </c>
    </row>
    <row r="80" spans="1:13" ht="21.75" outlineLevel="2">
      <c r="A80" s="14"/>
      <c r="B80" s="14"/>
      <c r="C80" s="14" t="s">
        <v>570</v>
      </c>
      <c r="D80" s="14"/>
      <c r="E80" s="15" t="s">
        <v>404</v>
      </c>
      <c r="F80" s="16">
        <v>0</v>
      </c>
      <c r="G80" s="16">
        <v>0</v>
      </c>
      <c r="H80" s="16">
        <f t="shared" si="32"/>
        <v>163014.5</v>
      </c>
      <c r="I80" s="17">
        <f t="shared" si="32"/>
        <v>163014.5</v>
      </c>
      <c r="J80" s="16">
        <f t="shared" si="27"/>
        <v>-163014.5</v>
      </c>
      <c r="K80" s="16">
        <v>0</v>
      </c>
      <c r="L80" s="16">
        <v>0</v>
      </c>
      <c r="M80" s="16">
        <f t="shared" si="30"/>
        <v>100</v>
      </c>
    </row>
    <row r="81" spans="1:13" s="1" customFormat="1" ht="67.5" outlineLevel="2">
      <c r="A81" s="29"/>
      <c r="B81" s="29"/>
      <c r="C81" s="29"/>
      <c r="D81" s="29" t="s">
        <v>18</v>
      </c>
      <c r="E81" s="30" t="s">
        <v>19</v>
      </c>
      <c r="F81" s="16">
        <v>0</v>
      </c>
      <c r="G81" s="16">
        <v>0</v>
      </c>
      <c r="H81" s="31">
        <v>163014.5</v>
      </c>
      <c r="I81" s="26">
        <v>163014.5</v>
      </c>
      <c r="J81" s="16">
        <f t="shared" si="27"/>
        <v>-163014.5</v>
      </c>
      <c r="K81" s="16">
        <v>0</v>
      </c>
      <c r="L81" s="16">
        <v>0</v>
      </c>
      <c r="M81" s="16">
        <f t="shared" si="30"/>
        <v>100</v>
      </c>
    </row>
    <row r="82" spans="1:13" ht="32.25" outlineLevel="3">
      <c r="A82" s="14"/>
      <c r="B82" s="14"/>
      <c r="C82" s="14" t="s">
        <v>66</v>
      </c>
      <c r="D82" s="14"/>
      <c r="E82" s="15" t="s">
        <v>67</v>
      </c>
      <c r="F82" s="16">
        <v>26800</v>
      </c>
      <c r="G82" s="17">
        <v>26800</v>
      </c>
      <c r="H82" s="16">
        <f t="shared" ref="H82:I85" si="33">H83</f>
        <v>28100</v>
      </c>
      <c r="I82" s="17">
        <f t="shared" si="33"/>
        <v>28100</v>
      </c>
      <c r="J82" s="16">
        <f t="shared" si="27"/>
        <v>-1300</v>
      </c>
      <c r="K82" s="16">
        <f t="shared" si="28"/>
        <v>104.85074626865671</v>
      </c>
      <c r="L82" s="16">
        <f t="shared" si="29"/>
        <v>104.85074626865671</v>
      </c>
      <c r="M82" s="16">
        <f t="shared" si="30"/>
        <v>100</v>
      </c>
    </row>
    <row r="83" spans="1:13" ht="42.75" outlineLevel="4">
      <c r="A83" s="14"/>
      <c r="B83" s="14"/>
      <c r="C83" s="14" t="s">
        <v>68</v>
      </c>
      <c r="D83" s="14"/>
      <c r="E83" s="15" t="s">
        <v>69</v>
      </c>
      <c r="F83" s="16">
        <v>26800</v>
      </c>
      <c r="G83" s="17">
        <v>26800</v>
      </c>
      <c r="H83" s="16">
        <f t="shared" si="33"/>
        <v>28100</v>
      </c>
      <c r="I83" s="17">
        <f t="shared" si="33"/>
        <v>28100</v>
      </c>
      <c r="J83" s="16">
        <f t="shared" si="27"/>
        <v>-1300</v>
      </c>
      <c r="K83" s="16">
        <f t="shared" si="28"/>
        <v>104.85074626865671</v>
      </c>
      <c r="L83" s="16">
        <f t="shared" si="29"/>
        <v>104.85074626865671</v>
      </c>
      <c r="M83" s="16">
        <f t="shared" si="30"/>
        <v>100</v>
      </c>
    </row>
    <row r="84" spans="1:13" ht="21.75" outlineLevel="5">
      <c r="A84" s="14"/>
      <c r="B84" s="14"/>
      <c r="C84" s="14" t="s">
        <v>70</v>
      </c>
      <c r="D84" s="14"/>
      <c r="E84" s="15" t="s">
        <v>71</v>
      </c>
      <c r="F84" s="16">
        <v>26800</v>
      </c>
      <c r="G84" s="17">
        <v>26800</v>
      </c>
      <c r="H84" s="16">
        <f t="shared" si="33"/>
        <v>28100</v>
      </c>
      <c r="I84" s="17">
        <f t="shared" si="33"/>
        <v>28100</v>
      </c>
      <c r="J84" s="16">
        <f t="shared" si="27"/>
        <v>-1300</v>
      </c>
      <c r="K84" s="16">
        <f t="shared" si="28"/>
        <v>104.85074626865671</v>
      </c>
      <c r="L84" s="16">
        <f t="shared" si="29"/>
        <v>104.85074626865671</v>
      </c>
      <c r="M84" s="16">
        <f t="shared" si="30"/>
        <v>100</v>
      </c>
    </row>
    <row r="85" spans="1:13" ht="42.75" outlineLevel="6">
      <c r="A85" s="14"/>
      <c r="B85" s="14"/>
      <c r="C85" s="14" t="s">
        <v>72</v>
      </c>
      <c r="D85" s="14"/>
      <c r="E85" s="15" t="s">
        <v>73</v>
      </c>
      <c r="F85" s="16">
        <v>26800</v>
      </c>
      <c r="G85" s="17">
        <v>26800</v>
      </c>
      <c r="H85" s="16">
        <f t="shared" si="33"/>
        <v>28100</v>
      </c>
      <c r="I85" s="17">
        <f t="shared" si="33"/>
        <v>28100</v>
      </c>
      <c r="J85" s="16">
        <f t="shared" si="27"/>
        <v>-1300</v>
      </c>
      <c r="K85" s="16">
        <f t="shared" si="28"/>
        <v>104.85074626865671</v>
      </c>
      <c r="L85" s="16">
        <f t="shared" si="29"/>
        <v>104.85074626865671</v>
      </c>
      <c r="M85" s="16">
        <f t="shared" si="30"/>
        <v>100</v>
      </c>
    </row>
    <row r="86" spans="1:13" ht="67.5" outlineLevel="7">
      <c r="A86" s="18"/>
      <c r="B86" s="18"/>
      <c r="C86" s="18"/>
      <c r="D86" s="18" t="s">
        <v>18</v>
      </c>
      <c r="E86" s="19" t="s">
        <v>19</v>
      </c>
      <c r="F86" s="20">
        <v>26800</v>
      </c>
      <c r="G86" s="21">
        <v>26800</v>
      </c>
      <c r="H86" s="21">
        <v>28100</v>
      </c>
      <c r="I86" s="21">
        <v>28100</v>
      </c>
      <c r="J86" s="16">
        <f t="shared" si="27"/>
        <v>-1300</v>
      </c>
      <c r="K86" s="16">
        <f t="shared" si="28"/>
        <v>104.85074626865671</v>
      </c>
      <c r="L86" s="16">
        <f t="shared" si="29"/>
        <v>104.85074626865671</v>
      </c>
      <c r="M86" s="16">
        <f t="shared" si="30"/>
        <v>100</v>
      </c>
    </row>
    <row r="87" spans="1:13" ht="32.25" outlineLevel="3">
      <c r="A87" s="14"/>
      <c r="B87" s="14"/>
      <c r="C87" s="14" t="s">
        <v>74</v>
      </c>
      <c r="D87" s="14"/>
      <c r="E87" s="15" t="s">
        <v>75</v>
      </c>
      <c r="F87" s="16">
        <v>68400</v>
      </c>
      <c r="G87" s="17">
        <v>68400</v>
      </c>
      <c r="H87" s="16">
        <f>H92+H88</f>
        <v>100600</v>
      </c>
      <c r="I87" s="17">
        <f>I92+I88</f>
        <v>100600</v>
      </c>
      <c r="J87" s="16">
        <f t="shared" si="27"/>
        <v>-32200</v>
      </c>
      <c r="K87" s="16">
        <f t="shared" si="28"/>
        <v>147.07602339181287</v>
      </c>
      <c r="L87" s="16">
        <f t="shared" si="29"/>
        <v>147.07602339181287</v>
      </c>
      <c r="M87" s="16">
        <f t="shared" si="30"/>
        <v>100</v>
      </c>
    </row>
    <row r="88" spans="1:13" ht="53.25" outlineLevel="3">
      <c r="A88" s="14"/>
      <c r="B88" s="14"/>
      <c r="C88" s="14" t="s">
        <v>111</v>
      </c>
      <c r="D88" s="14"/>
      <c r="E88" s="15" t="s">
        <v>112</v>
      </c>
      <c r="F88" s="16">
        <v>0</v>
      </c>
      <c r="G88" s="16">
        <v>0</v>
      </c>
      <c r="H88" s="16">
        <f t="shared" ref="H88:I90" si="34">H89</f>
        <v>29000</v>
      </c>
      <c r="I88" s="17">
        <f t="shared" si="34"/>
        <v>29000</v>
      </c>
      <c r="J88" s="16">
        <f t="shared" si="27"/>
        <v>-29000</v>
      </c>
      <c r="K88" s="16">
        <v>0</v>
      </c>
      <c r="L88" s="16">
        <v>0</v>
      </c>
      <c r="M88" s="16">
        <f t="shared" si="30"/>
        <v>100</v>
      </c>
    </row>
    <row r="89" spans="1:13" ht="53.25" outlineLevel="3">
      <c r="A89" s="14"/>
      <c r="B89" s="14"/>
      <c r="C89" s="14" t="s">
        <v>440</v>
      </c>
      <c r="D89" s="14"/>
      <c r="E89" s="15" t="s">
        <v>441</v>
      </c>
      <c r="F89" s="16">
        <v>0</v>
      </c>
      <c r="G89" s="16">
        <v>0</v>
      </c>
      <c r="H89" s="16">
        <f t="shared" si="34"/>
        <v>29000</v>
      </c>
      <c r="I89" s="17">
        <f t="shared" si="34"/>
        <v>29000</v>
      </c>
      <c r="J89" s="16">
        <f t="shared" si="27"/>
        <v>-29000</v>
      </c>
      <c r="K89" s="16">
        <v>0</v>
      </c>
      <c r="L89" s="16">
        <v>0</v>
      </c>
      <c r="M89" s="16">
        <f t="shared" si="30"/>
        <v>100</v>
      </c>
    </row>
    <row r="90" spans="1:13" ht="53.25" outlineLevel="3">
      <c r="A90" s="14"/>
      <c r="B90" s="14"/>
      <c r="C90" s="14" t="s">
        <v>601</v>
      </c>
      <c r="D90" s="14"/>
      <c r="E90" s="15" t="s">
        <v>574</v>
      </c>
      <c r="F90" s="16">
        <v>0</v>
      </c>
      <c r="G90" s="16">
        <v>0</v>
      </c>
      <c r="H90" s="16">
        <f t="shared" si="34"/>
        <v>29000</v>
      </c>
      <c r="I90" s="17">
        <f t="shared" si="34"/>
        <v>29000</v>
      </c>
      <c r="J90" s="16">
        <f t="shared" si="27"/>
        <v>-29000</v>
      </c>
      <c r="K90" s="16">
        <v>0</v>
      </c>
      <c r="L90" s="16">
        <v>0</v>
      </c>
      <c r="M90" s="16">
        <f t="shared" si="30"/>
        <v>100</v>
      </c>
    </row>
    <row r="91" spans="1:13" s="1" customFormat="1" ht="67.5" outlineLevel="3">
      <c r="A91" s="29"/>
      <c r="B91" s="29"/>
      <c r="C91" s="29"/>
      <c r="D91" s="29" t="s">
        <v>18</v>
      </c>
      <c r="E91" s="30" t="s">
        <v>19</v>
      </c>
      <c r="F91" s="16">
        <v>0</v>
      </c>
      <c r="G91" s="16">
        <v>0</v>
      </c>
      <c r="H91" s="31">
        <v>29000</v>
      </c>
      <c r="I91" s="26">
        <v>29000</v>
      </c>
      <c r="J91" s="16">
        <f t="shared" si="27"/>
        <v>-29000</v>
      </c>
      <c r="K91" s="16">
        <v>0</v>
      </c>
      <c r="L91" s="16">
        <v>0</v>
      </c>
      <c r="M91" s="16">
        <f t="shared" si="30"/>
        <v>100</v>
      </c>
    </row>
    <row r="92" spans="1:13" ht="63.75" outlineLevel="4">
      <c r="A92" s="14"/>
      <c r="B92" s="14"/>
      <c r="C92" s="14" t="s">
        <v>76</v>
      </c>
      <c r="D92" s="14"/>
      <c r="E92" s="15" t="s">
        <v>77</v>
      </c>
      <c r="F92" s="16">
        <v>68400</v>
      </c>
      <c r="G92" s="17">
        <v>68400</v>
      </c>
      <c r="H92" s="16">
        <f t="shared" ref="H92:I94" si="35">H93</f>
        <v>71600</v>
      </c>
      <c r="I92" s="17">
        <f t="shared" si="35"/>
        <v>71600</v>
      </c>
      <c r="J92" s="16">
        <f t="shared" si="27"/>
        <v>-3200</v>
      </c>
      <c r="K92" s="16">
        <f t="shared" si="28"/>
        <v>104.67836257309942</v>
      </c>
      <c r="L92" s="16">
        <f t="shared" si="29"/>
        <v>104.67836257309942</v>
      </c>
      <c r="M92" s="16">
        <f t="shared" si="30"/>
        <v>100</v>
      </c>
    </row>
    <row r="93" spans="1:13" ht="32.25" outlineLevel="5">
      <c r="A93" s="14"/>
      <c r="B93" s="14"/>
      <c r="C93" s="14" t="s">
        <v>78</v>
      </c>
      <c r="D93" s="14"/>
      <c r="E93" s="15" t="s">
        <v>79</v>
      </c>
      <c r="F93" s="16">
        <v>68400</v>
      </c>
      <c r="G93" s="17">
        <v>68400</v>
      </c>
      <c r="H93" s="16">
        <f t="shared" si="35"/>
        <v>71600</v>
      </c>
      <c r="I93" s="17">
        <f t="shared" si="35"/>
        <v>71600</v>
      </c>
      <c r="J93" s="16">
        <f t="shared" si="27"/>
        <v>-3200</v>
      </c>
      <c r="K93" s="16">
        <f t="shared" si="28"/>
        <v>104.67836257309942</v>
      </c>
      <c r="L93" s="16">
        <f t="shared" si="29"/>
        <v>104.67836257309942</v>
      </c>
      <c r="M93" s="16">
        <f t="shared" si="30"/>
        <v>100</v>
      </c>
    </row>
    <row r="94" spans="1:13" ht="74.25" outlineLevel="6">
      <c r="A94" s="14"/>
      <c r="B94" s="14"/>
      <c r="C94" s="14" t="s">
        <v>80</v>
      </c>
      <c r="D94" s="14"/>
      <c r="E94" s="15" t="s">
        <v>81</v>
      </c>
      <c r="F94" s="16">
        <v>68400</v>
      </c>
      <c r="G94" s="17">
        <v>68400</v>
      </c>
      <c r="H94" s="16">
        <f t="shared" si="35"/>
        <v>71600</v>
      </c>
      <c r="I94" s="17">
        <f t="shared" si="35"/>
        <v>71600</v>
      </c>
      <c r="J94" s="16">
        <f t="shared" si="27"/>
        <v>-3200</v>
      </c>
      <c r="K94" s="16">
        <f t="shared" si="28"/>
        <v>104.67836257309942</v>
      </c>
      <c r="L94" s="16">
        <f t="shared" si="29"/>
        <v>104.67836257309942</v>
      </c>
      <c r="M94" s="16">
        <f t="shared" si="30"/>
        <v>100</v>
      </c>
    </row>
    <row r="95" spans="1:13" ht="67.5" outlineLevel="7">
      <c r="A95" s="18"/>
      <c r="B95" s="18"/>
      <c r="C95" s="18"/>
      <c r="D95" s="18" t="s">
        <v>18</v>
      </c>
      <c r="E95" s="19" t="s">
        <v>19</v>
      </c>
      <c r="F95" s="20">
        <v>68400</v>
      </c>
      <c r="G95" s="21">
        <v>68400</v>
      </c>
      <c r="H95" s="21">
        <v>71600</v>
      </c>
      <c r="I95" s="21">
        <v>71600</v>
      </c>
      <c r="J95" s="16">
        <f t="shared" si="27"/>
        <v>-3200</v>
      </c>
      <c r="K95" s="16">
        <f t="shared" si="28"/>
        <v>104.67836257309942</v>
      </c>
      <c r="L95" s="16">
        <f t="shared" si="29"/>
        <v>104.67836257309942</v>
      </c>
      <c r="M95" s="16">
        <f t="shared" si="30"/>
        <v>100</v>
      </c>
    </row>
    <row r="96" spans="1:13" ht="42.75" outlineLevel="3">
      <c r="A96" s="14"/>
      <c r="B96" s="14"/>
      <c r="C96" s="14" t="s">
        <v>82</v>
      </c>
      <c r="D96" s="14"/>
      <c r="E96" s="15" t="s">
        <v>83</v>
      </c>
      <c r="F96" s="16">
        <v>12500</v>
      </c>
      <c r="G96" s="17">
        <v>12500</v>
      </c>
      <c r="H96" s="16">
        <f t="shared" ref="H96:I98" si="36">H97</f>
        <v>13000</v>
      </c>
      <c r="I96" s="17">
        <f t="shared" si="36"/>
        <v>13000</v>
      </c>
      <c r="J96" s="16">
        <f t="shared" si="27"/>
        <v>-500</v>
      </c>
      <c r="K96" s="16">
        <f t="shared" si="28"/>
        <v>104</v>
      </c>
      <c r="L96" s="16">
        <f t="shared" si="29"/>
        <v>104</v>
      </c>
      <c r="M96" s="16">
        <f t="shared" si="30"/>
        <v>100</v>
      </c>
    </row>
    <row r="97" spans="1:13" ht="32.25" outlineLevel="4">
      <c r="A97" s="14"/>
      <c r="B97" s="14"/>
      <c r="C97" s="14" t="s">
        <v>84</v>
      </c>
      <c r="D97" s="14"/>
      <c r="E97" s="15" t="s">
        <v>85</v>
      </c>
      <c r="F97" s="16">
        <v>12500</v>
      </c>
      <c r="G97" s="17">
        <v>12500</v>
      </c>
      <c r="H97" s="16">
        <f t="shared" si="36"/>
        <v>13000</v>
      </c>
      <c r="I97" s="17">
        <f t="shared" si="36"/>
        <v>13000</v>
      </c>
      <c r="J97" s="16">
        <f t="shared" si="27"/>
        <v>-500</v>
      </c>
      <c r="K97" s="16">
        <f t="shared" si="28"/>
        <v>104</v>
      </c>
      <c r="L97" s="16">
        <f t="shared" si="29"/>
        <v>104</v>
      </c>
      <c r="M97" s="16">
        <f t="shared" si="30"/>
        <v>100</v>
      </c>
    </row>
    <row r="98" spans="1:13" ht="63.75" outlineLevel="5">
      <c r="A98" s="14"/>
      <c r="B98" s="14"/>
      <c r="C98" s="14" t="s">
        <v>86</v>
      </c>
      <c r="D98" s="14"/>
      <c r="E98" s="15" t="s">
        <v>87</v>
      </c>
      <c r="F98" s="16">
        <v>12500</v>
      </c>
      <c r="G98" s="17">
        <v>12500</v>
      </c>
      <c r="H98" s="16">
        <f t="shared" si="36"/>
        <v>13000</v>
      </c>
      <c r="I98" s="17">
        <f t="shared" si="36"/>
        <v>13000</v>
      </c>
      <c r="J98" s="16">
        <f t="shared" si="27"/>
        <v>-500</v>
      </c>
      <c r="K98" s="16">
        <f t="shared" si="28"/>
        <v>104</v>
      </c>
      <c r="L98" s="16">
        <f t="shared" si="29"/>
        <v>104</v>
      </c>
      <c r="M98" s="16">
        <f t="shared" si="30"/>
        <v>100</v>
      </c>
    </row>
    <row r="99" spans="1:13" ht="33.75" outlineLevel="7">
      <c r="A99" s="18"/>
      <c r="B99" s="18"/>
      <c r="C99" s="18"/>
      <c r="D99" s="18" t="s">
        <v>20</v>
      </c>
      <c r="E99" s="19" t="s">
        <v>21</v>
      </c>
      <c r="F99" s="20">
        <v>12500</v>
      </c>
      <c r="G99" s="21">
        <v>12500</v>
      </c>
      <c r="H99" s="21">
        <v>13000</v>
      </c>
      <c r="I99" s="21">
        <v>13000</v>
      </c>
      <c r="J99" s="16">
        <f t="shared" si="27"/>
        <v>-500</v>
      </c>
      <c r="K99" s="16">
        <f t="shared" si="28"/>
        <v>104</v>
      </c>
      <c r="L99" s="16">
        <f t="shared" si="29"/>
        <v>104</v>
      </c>
      <c r="M99" s="16">
        <f t="shared" si="30"/>
        <v>100</v>
      </c>
    </row>
    <row r="100" spans="1:13" ht="53.25" outlineLevel="3">
      <c r="A100" s="14"/>
      <c r="B100" s="14"/>
      <c r="C100" s="14" t="s">
        <v>88</v>
      </c>
      <c r="D100" s="14"/>
      <c r="E100" s="15" t="s">
        <v>89</v>
      </c>
      <c r="F100" s="16">
        <v>200000</v>
      </c>
      <c r="G100" s="17">
        <v>118977.5</v>
      </c>
      <c r="H100" s="16">
        <f t="shared" ref="H100:I101" si="37">H101</f>
        <v>118977.5</v>
      </c>
      <c r="I100" s="17">
        <f t="shared" si="37"/>
        <v>118977.5</v>
      </c>
      <c r="J100" s="16">
        <f t="shared" si="27"/>
        <v>0</v>
      </c>
      <c r="K100" s="16">
        <f t="shared" si="28"/>
        <v>59.488750000000003</v>
      </c>
      <c r="L100" s="16">
        <f t="shared" si="29"/>
        <v>100</v>
      </c>
      <c r="M100" s="16">
        <f t="shared" si="30"/>
        <v>100</v>
      </c>
    </row>
    <row r="101" spans="1:13" ht="32.25" outlineLevel="4">
      <c r="A101" s="14"/>
      <c r="B101" s="14"/>
      <c r="C101" s="14" t="s">
        <v>90</v>
      </c>
      <c r="D101" s="14"/>
      <c r="E101" s="15" t="s">
        <v>91</v>
      </c>
      <c r="F101" s="16">
        <v>200000</v>
      </c>
      <c r="G101" s="17">
        <v>118977.5</v>
      </c>
      <c r="H101" s="16">
        <f t="shared" si="37"/>
        <v>118977.5</v>
      </c>
      <c r="I101" s="17">
        <f t="shared" si="37"/>
        <v>118977.5</v>
      </c>
      <c r="J101" s="16">
        <f t="shared" si="27"/>
        <v>0</v>
      </c>
      <c r="K101" s="16">
        <f t="shared" si="28"/>
        <v>59.488750000000003</v>
      </c>
      <c r="L101" s="16">
        <f t="shared" si="29"/>
        <v>100</v>
      </c>
      <c r="M101" s="16">
        <f t="shared" si="30"/>
        <v>100</v>
      </c>
    </row>
    <row r="102" spans="1:13" ht="21.75" outlineLevel="5">
      <c r="A102" s="14"/>
      <c r="B102" s="14"/>
      <c r="C102" s="14" t="s">
        <v>92</v>
      </c>
      <c r="D102" s="14"/>
      <c r="E102" s="15" t="s">
        <v>93</v>
      </c>
      <c r="F102" s="16">
        <v>200000</v>
      </c>
      <c r="G102" s="17">
        <v>118977.5</v>
      </c>
      <c r="H102" s="16">
        <f t="shared" ref="H102:I102" si="38">H103+H104</f>
        <v>118977.5</v>
      </c>
      <c r="I102" s="17">
        <f t="shared" si="38"/>
        <v>118977.5</v>
      </c>
      <c r="J102" s="16">
        <f t="shared" si="27"/>
        <v>0</v>
      </c>
      <c r="K102" s="16">
        <f t="shared" si="28"/>
        <v>59.488750000000003</v>
      </c>
      <c r="L102" s="16">
        <f t="shared" si="29"/>
        <v>100</v>
      </c>
      <c r="M102" s="16">
        <f t="shared" si="30"/>
        <v>100</v>
      </c>
    </row>
    <row r="103" spans="1:13" ht="67.5" outlineLevel="7">
      <c r="A103" s="18"/>
      <c r="B103" s="18"/>
      <c r="C103" s="18"/>
      <c r="D103" s="18" t="s">
        <v>18</v>
      </c>
      <c r="E103" s="19" t="s">
        <v>19</v>
      </c>
      <c r="F103" s="20">
        <v>100000</v>
      </c>
      <c r="G103" s="21">
        <v>97227.5</v>
      </c>
      <c r="H103" s="21">
        <v>97227.5</v>
      </c>
      <c r="I103" s="21">
        <v>97227.5</v>
      </c>
      <c r="J103" s="16">
        <f t="shared" si="27"/>
        <v>0</v>
      </c>
      <c r="K103" s="16">
        <f t="shared" si="28"/>
        <v>97.227500000000006</v>
      </c>
      <c r="L103" s="16">
        <f t="shared" si="29"/>
        <v>100</v>
      </c>
      <c r="M103" s="16">
        <f t="shared" si="30"/>
        <v>100</v>
      </c>
    </row>
    <row r="104" spans="1:13" ht="33.75" outlineLevel="7">
      <c r="A104" s="18"/>
      <c r="B104" s="18"/>
      <c r="C104" s="18"/>
      <c r="D104" s="18" t="s">
        <v>20</v>
      </c>
      <c r="E104" s="19" t="s">
        <v>21</v>
      </c>
      <c r="F104" s="20">
        <v>100000</v>
      </c>
      <c r="G104" s="21">
        <v>21750</v>
      </c>
      <c r="H104" s="21">
        <v>21750</v>
      </c>
      <c r="I104" s="21">
        <v>21750</v>
      </c>
      <c r="J104" s="16">
        <f t="shared" si="27"/>
        <v>0</v>
      </c>
      <c r="K104" s="16">
        <f t="shared" si="28"/>
        <v>21.75</v>
      </c>
      <c r="L104" s="16">
        <f t="shared" si="29"/>
        <v>100</v>
      </c>
      <c r="M104" s="16">
        <f t="shared" si="30"/>
        <v>100</v>
      </c>
    </row>
    <row r="105" spans="1:13" s="2" customFormat="1" ht="31.5" outlineLevel="7">
      <c r="A105" s="32"/>
      <c r="B105" s="32"/>
      <c r="C105" s="32" t="s">
        <v>133</v>
      </c>
      <c r="D105" s="32"/>
      <c r="E105" s="33" t="s">
        <v>134</v>
      </c>
      <c r="F105" s="28">
        <v>0</v>
      </c>
      <c r="G105" s="28">
        <v>0</v>
      </c>
      <c r="H105" s="27">
        <f t="shared" ref="H105:I108" si="39">H106</f>
        <v>70200</v>
      </c>
      <c r="I105" s="27">
        <f t="shared" si="39"/>
        <v>0</v>
      </c>
      <c r="J105" s="16">
        <f t="shared" si="27"/>
        <v>-70200</v>
      </c>
      <c r="K105" s="16">
        <v>0</v>
      </c>
      <c r="L105" s="16">
        <v>0</v>
      </c>
      <c r="M105" s="16">
        <f t="shared" si="30"/>
        <v>0</v>
      </c>
    </row>
    <row r="106" spans="1:13" s="2" customFormat="1" ht="31.5" outlineLevel="7">
      <c r="A106" s="32"/>
      <c r="B106" s="32"/>
      <c r="C106" s="32" t="s">
        <v>135</v>
      </c>
      <c r="D106" s="32"/>
      <c r="E106" s="33" t="s">
        <v>136</v>
      </c>
      <c r="F106" s="28">
        <v>0</v>
      </c>
      <c r="G106" s="28">
        <v>0</v>
      </c>
      <c r="H106" s="27">
        <f t="shared" si="39"/>
        <v>70200</v>
      </c>
      <c r="I106" s="27">
        <f t="shared" si="39"/>
        <v>0</v>
      </c>
      <c r="J106" s="16">
        <f t="shared" si="27"/>
        <v>-70200</v>
      </c>
      <c r="K106" s="16">
        <v>0</v>
      </c>
      <c r="L106" s="16">
        <v>0</v>
      </c>
      <c r="M106" s="16">
        <f t="shared" si="30"/>
        <v>0</v>
      </c>
    </row>
    <row r="107" spans="1:13" s="2" customFormat="1" ht="42" outlineLevel="7">
      <c r="A107" s="32"/>
      <c r="B107" s="32"/>
      <c r="C107" s="32" t="s">
        <v>137</v>
      </c>
      <c r="D107" s="32"/>
      <c r="E107" s="33" t="s">
        <v>138</v>
      </c>
      <c r="F107" s="28">
        <v>0</v>
      </c>
      <c r="G107" s="28">
        <v>0</v>
      </c>
      <c r="H107" s="27">
        <f t="shared" si="39"/>
        <v>70200</v>
      </c>
      <c r="I107" s="27">
        <f t="shared" si="39"/>
        <v>0</v>
      </c>
      <c r="J107" s="16">
        <f t="shared" si="27"/>
        <v>-70200</v>
      </c>
      <c r="K107" s="16">
        <v>0</v>
      </c>
      <c r="L107" s="16">
        <v>0</v>
      </c>
      <c r="M107" s="16">
        <f t="shared" si="30"/>
        <v>0</v>
      </c>
    </row>
    <row r="108" spans="1:13" s="2" customFormat="1" ht="42" outlineLevel="7">
      <c r="A108" s="32"/>
      <c r="B108" s="32"/>
      <c r="C108" s="32" t="s">
        <v>602</v>
      </c>
      <c r="D108" s="32"/>
      <c r="E108" s="33" t="s">
        <v>575</v>
      </c>
      <c r="F108" s="28">
        <v>0</v>
      </c>
      <c r="G108" s="28">
        <v>0</v>
      </c>
      <c r="H108" s="27">
        <f t="shared" si="39"/>
        <v>70200</v>
      </c>
      <c r="I108" s="27">
        <f t="shared" si="39"/>
        <v>0</v>
      </c>
      <c r="J108" s="16">
        <f t="shared" si="27"/>
        <v>-70200</v>
      </c>
      <c r="K108" s="16">
        <v>0</v>
      </c>
      <c r="L108" s="16">
        <v>0</v>
      </c>
      <c r="M108" s="16">
        <f t="shared" si="30"/>
        <v>0</v>
      </c>
    </row>
    <row r="109" spans="1:13" ht="67.5" outlineLevel="7">
      <c r="A109" s="18"/>
      <c r="B109" s="18"/>
      <c r="C109" s="18"/>
      <c r="D109" s="18" t="s">
        <v>18</v>
      </c>
      <c r="E109" s="19" t="s">
        <v>19</v>
      </c>
      <c r="F109" s="28">
        <v>0</v>
      </c>
      <c r="G109" s="28">
        <v>0</v>
      </c>
      <c r="H109" s="21">
        <v>70200</v>
      </c>
      <c r="I109" s="21">
        <v>0</v>
      </c>
      <c r="J109" s="16">
        <f t="shared" si="27"/>
        <v>-70200</v>
      </c>
      <c r="K109" s="16">
        <v>0</v>
      </c>
      <c r="L109" s="16">
        <v>0</v>
      </c>
      <c r="M109" s="16">
        <f t="shared" si="30"/>
        <v>0</v>
      </c>
    </row>
    <row r="110" spans="1:13" outlineLevel="3">
      <c r="A110" s="14"/>
      <c r="B110" s="14"/>
      <c r="C110" s="14" t="s">
        <v>12</v>
      </c>
      <c r="D110" s="14"/>
      <c r="E110" s="15" t="s">
        <v>13</v>
      </c>
      <c r="F110" s="16">
        <v>64842591.369999997</v>
      </c>
      <c r="G110" s="17">
        <v>65353536.629999995</v>
      </c>
      <c r="H110" s="16">
        <f t="shared" ref="H110:I110" si="40">H111</f>
        <v>65476524.329999998</v>
      </c>
      <c r="I110" s="17">
        <f t="shared" si="40"/>
        <v>65428412.230000004</v>
      </c>
      <c r="J110" s="16">
        <f t="shared" si="27"/>
        <v>-122987.70000000298</v>
      </c>
      <c r="K110" s="16">
        <f t="shared" si="28"/>
        <v>100.90345072216074</v>
      </c>
      <c r="L110" s="16">
        <f t="shared" si="29"/>
        <v>100.1145700812244</v>
      </c>
      <c r="M110" s="16">
        <f t="shared" si="30"/>
        <v>99.926520076481893</v>
      </c>
    </row>
    <row r="111" spans="1:13" ht="42.75" outlineLevel="4">
      <c r="A111" s="14"/>
      <c r="B111" s="14"/>
      <c r="C111" s="14" t="s">
        <v>14</v>
      </c>
      <c r="D111" s="14"/>
      <c r="E111" s="15" t="s">
        <v>15</v>
      </c>
      <c r="F111" s="16">
        <v>64842591.369999997</v>
      </c>
      <c r="G111" s="17">
        <v>65353536.629999995</v>
      </c>
      <c r="H111" s="16">
        <f t="shared" ref="H111:I111" si="41">H112+H116+H119+H121+H124</f>
        <v>65476524.329999998</v>
      </c>
      <c r="I111" s="17">
        <f t="shared" si="41"/>
        <v>65428412.230000004</v>
      </c>
      <c r="J111" s="16">
        <f t="shared" si="27"/>
        <v>-122987.70000000298</v>
      </c>
      <c r="K111" s="16">
        <f t="shared" si="28"/>
        <v>100.90345072216074</v>
      </c>
      <c r="L111" s="16">
        <f t="shared" si="29"/>
        <v>100.1145700812244</v>
      </c>
      <c r="M111" s="16">
        <f t="shared" si="30"/>
        <v>99.926520076481893</v>
      </c>
    </row>
    <row r="112" spans="1:13" ht="21.75" outlineLevel="5">
      <c r="A112" s="14"/>
      <c r="B112" s="14"/>
      <c r="C112" s="14" t="s">
        <v>16</v>
      </c>
      <c r="D112" s="14"/>
      <c r="E112" s="15" t="s">
        <v>17</v>
      </c>
      <c r="F112" s="16">
        <v>63067991.369999997</v>
      </c>
      <c r="G112" s="17">
        <v>63578936.629999995</v>
      </c>
      <c r="H112" s="16">
        <f t="shared" ref="H112:I112" si="42">H113+H114+H115</f>
        <v>63621724.329999998</v>
      </c>
      <c r="I112" s="17">
        <f t="shared" si="42"/>
        <v>63573612.230000004</v>
      </c>
      <c r="J112" s="16">
        <f t="shared" si="27"/>
        <v>-42787.70000000298</v>
      </c>
      <c r="K112" s="16">
        <f t="shared" si="28"/>
        <v>100.8017075683189</v>
      </c>
      <c r="L112" s="16">
        <f t="shared" si="29"/>
        <v>99.991625528386891</v>
      </c>
      <c r="M112" s="16">
        <f t="shared" si="30"/>
        <v>99.924377874842804</v>
      </c>
    </row>
    <row r="113" spans="1:13" ht="67.5" outlineLevel="7">
      <c r="A113" s="18"/>
      <c r="B113" s="18"/>
      <c r="C113" s="18"/>
      <c r="D113" s="18" t="s">
        <v>18</v>
      </c>
      <c r="E113" s="19" t="s">
        <v>19</v>
      </c>
      <c r="F113" s="20">
        <v>51826269.700000003</v>
      </c>
      <c r="G113" s="21">
        <v>52617247.090000004</v>
      </c>
      <c r="H113" s="21">
        <v>52771588.18</v>
      </c>
      <c r="I113" s="21">
        <v>52771588.18</v>
      </c>
      <c r="J113" s="16">
        <f t="shared" si="27"/>
        <v>-154341.08999999613</v>
      </c>
      <c r="K113" s="16">
        <f t="shared" si="28"/>
        <v>101.82401412540791</v>
      </c>
      <c r="L113" s="16">
        <f t="shared" si="29"/>
        <v>100.29332794575132</v>
      </c>
      <c r="M113" s="16">
        <f t="shared" si="30"/>
        <v>100</v>
      </c>
    </row>
    <row r="114" spans="1:13" ht="33.75" outlineLevel="7">
      <c r="A114" s="18"/>
      <c r="B114" s="18"/>
      <c r="C114" s="18"/>
      <c r="D114" s="18" t="s">
        <v>20</v>
      </c>
      <c r="E114" s="19" t="s">
        <v>21</v>
      </c>
      <c r="F114" s="20">
        <v>10961889.67</v>
      </c>
      <c r="G114" s="21">
        <v>10681857.539999999</v>
      </c>
      <c r="H114" s="21">
        <v>10498443.15</v>
      </c>
      <c r="I114" s="21">
        <v>10450331.050000001</v>
      </c>
      <c r="J114" s="16">
        <f t="shared" si="27"/>
        <v>183414.38999999873</v>
      </c>
      <c r="K114" s="16">
        <f t="shared" si="28"/>
        <v>95.333298953007983</v>
      </c>
      <c r="L114" s="16">
        <f t="shared" si="29"/>
        <v>97.832525952223108</v>
      </c>
      <c r="M114" s="16">
        <f t="shared" si="30"/>
        <v>99.541721574212644</v>
      </c>
    </row>
    <row r="115" spans="1:13" outlineLevel="7">
      <c r="A115" s="18"/>
      <c r="B115" s="18"/>
      <c r="C115" s="18"/>
      <c r="D115" s="18" t="s">
        <v>22</v>
      </c>
      <c r="E115" s="19" t="s">
        <v>23</v>
      </c>
      <c r="F115" s="20">
        <v>279832</v>
      </c>
      <c r="G115" s="21">
        <v>279832</v>
      </c>
      <c r="H115" s="21">
        <v>351693</v>
      </c>
      <c r="I115" s="21">
        <v>351693</v>
      </c>
      <c r="J115" s="16">
        <f t="shared" si="27"/>
        <v>-71861</v>
      </c>
      <c r="K115" s="16">
        <f t="shared" si="28"/>
        <v>125.68005088767546</v>
      </c>
      <c r="L115" s="16">
        <f t="shared" si="29"/>
        <v>125.68005088767546</v>
      </c>
      <c r="M115" s="16">
        <f t="shared" si="30"/>
        <v>100</v>
      </c>
    </row>
    <row r="116" spans="1:13" ht="53.25" outlineLevel="5">
      <c r="A116" s="14"/>
      <c r="B116" s="14"/>
      <c r="C116" s="14" t="s">
        <v>94</v>
      </c>
      <c r="D116" s="14"/>
      <c r="E116" s="15" t="s">
        <v>95</v>
      </c>
      <c r="F116" s="16">
        <v>394000</v>
      </c>
      <c r="G116" s="17">
        <v>394000</v>
      </c>
      <c r="H116" s="16">
        <f t="shared" ref="H116:I116" si="43">H117+H118</f>
        <v>411600</v>
      </c>
      <c r="I116" s="17">
        <f t="shared" si="43"/>
        <v>411600</v>
      </c>
      <c r="J116" s="16">
        <f t="shared" si="27"/>
        <v>-17600</v>
      </c>
      <c r="K116" s="16">
        <f t="shared" si="28"/>
        <v>104.46700507614213</v>
      </c>
      <c r="L116" s="16">
        <f t="shared" si="29"/>
        <v>104.46700507614213</v>
      </c>
      <c r="M116" s="16">
        <f t="shared" si="30"/>
        <v>100</v>
      </c>
    </row>
    <row r="117" spans="1:13" ht="67.5" outlineLevel="7">
      <c r="A117" s="18"/>
      <c r="B117" s="18"/>
      <c r="C117" s="18"/>
      <c r="D117" s="18" t="s">
        <v>18</v>
      </c>
      <c r="E117" s="19" t="s">
        <v>19</v>
      </c>
      <c r="F117" s="20">
        <v>179776</v>
      </c>
      <c r="G117" s="21">
        <v>179776</v>
      </c>
      <c r="H117" s="21">
        <v>197376</v>
      </c>
      <c r="I117" s="21">
        <v>197376</v>
      </c>
      <c r="J117" s="16">
        <f t="shared" si="27"/>
        <v>-17600</v>
      </c>
      <c r="K117" s="16">
        <f t="shared" si="28"/>
        <v>109.78996084015664</v>
      </c>
      <c r="L117" s="16">
        <f t="shared" si="29"/>
        <v>109.78996084015664</v>
      </c>
      <c r="M117" s="16">
        <f t="shared" si="30"/>
        <v>100</v>
      </c>
    </row>
    <row r="118" spans="1:13" ht="33.75" outlineLevel="7">
      <c r="A118" s="18"/>
      <c r="B118" s="18"/>
      <c r="C118" s="18"/>
      <c r="D118" s="18" t="s">
        <v>20</v>
      </c>
      <c r="E118" s="19" t="s">
        <v>21</v>
      </c>
      <c r="F118" s="20">
        <v>214224</v>
      </c>
      <c r="G118" s="21">
        <v>214224</v>
      </c>
      <c r="H118" s="21">
        <v>214224</v>
      </c>
      <c r="I118" s="21">
        <v>214224</v>
      </c>
      <c r="J118" s="16">
        <f t="shared" si="27"/>
        <v>0</v>
      </c>
      <c r="K118" s="16">
        <f t="shared" si="28"/>
        <v>100</v>
      </c>
      <c r="L118" s="16">
        <f t="shared" si="29"/>
        <v>100</v>
      </c>
      <c r="M118" s="16">
        <f t="shared" si="30"/>
        <v>100</v>
      </c>
    </row>
    <row r="119" spans="1:13" ht="21.75" outlineLevel="5">
      <c r="A119" s="14"/>
      <c r="B119" s="14"/>
      <c r="C119" s="14" t="s">
        <v>96</v>
      </c>
      <c r="D119" s="14"/>
      <c r="E119" s="15" t="s">
        <v>97</v>
      </c>
      <c r="F119" s="16">
        <v>28100</v>
      </c>
      <c r="G119" s="17">
        <v>28100</v>
      </c>
      <c r="H119" s="16">
        <f t="shared" ref="H119:I119" si="44">H120</f>
        <v>28100</v>
      </c>
      <c r="I119" s="17">
        <f t="shared" si="44"/>
        <v>28100</v>
      </c>
      <c r="J119" s="16">
        <f t="shared" si="27"/>
        <v>0</v>
      </c>
      <c r="K119" s="16">
        <f t="shared" si="28"/>
        <v>100</v>
      </c>
      <c r="L119" s="16">
        <f t="shared" si="29"/>
        <v>100</v>
      </c>
      <c r="M119" s="16">
        <f t="shared" si="30"/>
        <v>100</v>
      </c>
    </row>
    <row r="120" spans="1:13" ht="33.75" outlineLevel="7">
      <c r="A120" s="18"/>
      <c r="B120" s="18"/>
      <c r="C120" s="18"/>
      <c r="D120" s="18" t="s">
        <v>20</v>
      </c>
      <c r="E120" s="19" t="s">
        <v>21</v>
      </c>
      <c r="F120" s="20">
        <v>28100</v>
      </c>
      <c r="G120" s="21">
        <v>28100</v>
      </c>
      <c r="H120" s="21">
        <v>28100</v>
      </c>
      <c r="I120" s="21">
        <v>28100</v>
      </c>
      <c r="J120" s="16">
        <f t="shared" si="27"/>
        <v>0</v>
      </c>
      <c r="K120" s="16">
        <f t="shared" si="28"/>
        <v>100</v>
      </c>
      <c r="L120" s="16">
        <f t="shared" si="29"/>
        <v>100</v>
      </c>
      <c r="M120" s="16">
        <f t="shared" si="30"/>
        <v>100</v>
      </c>
    </row>
    <row r="121" spans="1:13" ht="32.25" outlineLevel="5">
      <c r="A121" s="14"/>
      <c r="B121" s="14"/>
      <c r="C121" s="14" t="s">
        <v>98</v>
      </c>
      <c r="D121" s="14"/>
      <c r="E121" s="15" t="s">
        <v>99</v>
      </c>
      <c r="F121" s="16">
        <v>54600</v>
      </c>
      <c r="G121" s="17">
        <v>54600</v>
      </c>
      <c r="H121" s="16">
        <f t="shared" ref="H121:I121" si="45">H122+H123</f>
        <v>57200</v>
      </c>
      <c r="I121" s="17">
        <f t="shared" si="45"/>
        <v>57200</v>
      </c>
      <c r="J121" s="16">
        <f t="shared" si="27"/>
        <v>-2600</v>
      </c>
      <c r="K121" s="16">
        <f t="shared" si="28"/>
        <v>104.76190476190477</v>
      </c>
      <c r="L121" s="16">
        <f t="shared" si="29"/>
        <v>104.76190476190477</v>
      </c>
      <c r="M121" s="16">
        <f t="shared" si="30"/>
        <v>100</v>
      </c>
    </row>
    <row r="122" spans="1:13" ht="67.5" outlineLevel="7">
      <c r="A122" s="18"/>
      <c r="B122" s="18"/>
      <c r="C122" s="18"/>
      <c r="D122" s="18" t="s">
        <v>18</v>
      </c>
      <c r="E122" s="19" t="s">
        <v>19</v>
      </c>
      <c r="F122" s="20">
        <v>22800</v>
      </c>
      <c r="G122" s="21">
        <v>22800</v>
      </c>
      <c r="H122" s="21">
        <v>25400</v>
      </c>
      <c r="I122" s="21">
        <v>25400</v>
      </c>
      <c r="J122" s="16">
        <f t="shared" si="27"/>
        <v>-2600</v>
      </c>
      <c r="K122" s="16">
        <f t="shared" si="28"/>
        <v>111.40350877192982</v>
      </c>
      <c r="L122" s="16">
        <f t="shared" si="29"/>
        <v>111.40350877192982</v>
      </c>
      <c r="M122" s="16">
        <f t="shared" si="30"/>
        <v>100</v>
      </c>
    </row>
    <row r="123" spans="1:13" ht="33.75" outlineLevel="7">
      <c r="A123" s="18"/>
      <c r="B123" s="18"/>
      <c r="C123" s="18"/>
      <c r="D123" s="18" t="s">
        <v>20</v>
      </c>
      <c r="E123" s="19" t="s">
        <v>21</v>
      </c>
      <c r="F123" s="20">
        <v>31800</v>
      </c>
      <c r="G123" s="21">
        <v>31800</v>
      </c>
      <c r="H123" s="21">
        <v>31800</v>
      </c>
      <c r="I123" s="21">
        <v>31800</v>
      </c>
      <c r="J123" s="16">
        <f t="shared" si="27"/>
        <v>0</v>
      </c>
      <c r="K123" s="16">
        <f t="shared" si="28"/>
        <v>100</v>
      </c>
      <c r="L123" s="16">
        <f t="shared" si="29"/>
        <v>100</v>
      </c>
      <c r="M123" s="16">
        <f t="shared" si="30"/>
        <v>100</v>
      </c>
    </row>
    <row r="124" spans="1:13" ht="32.25" outlineLevel="5">
      <c r="A124" s="14"/>
      <c r="B124" s="14"/>
      <c r="C124" s="14" t="s">
        <v>100</v>
      </c>
      <c r="D124" s="14"/>
      <c r="E124" s="15" t="s">
        <v>101</v>
      </c>
      <c r="F124" s="16">
        <v>1297900</v>
      </c>
      <c r="G124" s="17">
        <v>1297900</v>
      </c>
      <c r="H124" s="16">
        <f t="shared" ref="H124:I124" si="46">H125+H126</f>
        <v>1357900</v>
      </c>
      <c r="I124" s="17">
        <f t="shared" si="46"/>
        <v>1357900</v>
      </c>
      <c r="J124" s="16">
        <f t="shared" si="27"/>
        <v>-60000</v>
      </c>
      <c r="K124" s="16">
        <f t="shared" si="28"/>
        <v>104.62285229986902</v>
      </c>
      <c r="L124" s="16">
        <f t="shared" si="29"/>
        <v>104.62285229986902</v>
      </c>
      <c r="M124" s="16">
        <f t="shared" si="30"/>
        <v>100</v>
      </c>
    </row>
    <row r="125" spans="1:13" ht="67.5" outlineLevel="7">
      <c r="A125" s="18"/>
      <c r="B125" s="18"/>
      <c r="C125" s="18"/>
      <c r="D125" s="18" t="s">
        <v>18</v>
      </c>
      <c r="E125" s="19" t="s">
        <v>19</v>
      </c>
      <c r="F125" s="20">
        <v>1035200</v>
      </c>
      <c r="G125" s="21">
        <v>1035200</v>
      </c>
      <c r="H125" s="21">
        <v>1274371.82</v>
      </c>
      <c r="I125" s="21">
        <v>1274371.82</v>
      </c>
      <c r="J125" s="16">
        <f t="shared" si="27"/>
        <v>-239171.82000000007</v>
      </c>
      <c r="K125" s="16">
        <f t="shared" si="28"/>
        <v>123.1039238794436</v>
      </c>
      <c r="L125" s="16">
        <f t="shared" si="29"/>
        <v>123.1039238794436</v>
      </c>
      <c r="M125" s="16">
        <f t="shared" si="30"/>
        <v>100</v>
      </c>
    </row>
    <row r="126" spans="1:13" ht="33.75" outlineLevel="7">
      <c r="A126" s="18"/>
      <c r="B126" s="18"/>
      <c r="C126" s="18"/>
      <c r="D126" s="18" t="s">
        <v>20</v>
      </c>
      <c r="E126" s="19" t="s">
        <v>21</v>
      </c>
      <c r="F126" s="20">
        <v>262700</v>
      </c>
      <c r="G126" s="21">
        <v>262700</v>
      </c>
      <c r="H126" s="21">
        <v>83528.179999999993</v>
      </c>
      <c r="I126" s="21">
        <v>83528.179999999993</v>
      </c>
      <c r="J126" s="16">
        <f t="shared" si="27"/>
        <v>179171.82</v>
      </c>
      <c r="K126" s="16">
        <f t="shared" si="28"/>
        <v>31.79603349828702</v>
      </c>
      <c r="L126" s="16">
        <f t="shared" si="29"/>
        <v>31.79603349828702</v>
      </c>
      <c r="M126" s="16">
        <f t="shared" si="30"/>
        <v>100</v>
      </c>
    </row>
    <row r="127" spans="1:13" outlineLevel="2">
      <c r="A127" s="14"/>
      <c r="B127" s="14" t="s">
        <v>102</v>
      </c>
      <c r="C127" s="14"/>
      <c r="D127" s="14"/>
      <c r="E127" s="15" t="s">
        <v>103</v>
      </c>
      <c r="F127" s="16">
        <v>36300</v>
      </c>
      <c r="G127" s="17">
        <v>36300</v>
      </c>
      <c r="H127" s="16">
        <f t="shared" ref="H127:I130" si="47">H128</f>
        <v>36300</v>
      </c>
      <c r="I127" s="17">
        <f t="shared" si="47"/>
        <v>36300</v>
      </c>
      <c r="J127" s="16">
        <f t="shared" si="27"/>
        <v>0</v>
      </c>
      <c r="K127" s="16">
        <f t="shared" si="28"/>
        <v>100</v>
      </c>
      <c r="L127" s="16">
        <f t="shared" si="29"/>
        <v>100</v>
      </c>
      <c r="M127" s="16">
        <f t="shared" si="30"/>
        <v>100</v>
      </c>
    </row>
    <row r="128" spans="1:13" outlineLevel="3">
      <c r="A128" s="14"/>
      <c r="B128" s="14"/>
      <c r="C128" s="14" t="s">
        <v>12</v>
      </c>
      <c r="D128" s="14"/>
      <c r="E128" s="15" t="s">
        <v>13</v>
      </c>
      <c r="F128" s="16">
        <v>36300</v>
      </c>
      <c r="G128" s="17">
        <v>36300</v>
      </c>
      <c r="H128" s="16">
        <f t="shared" si="47"/>
        <v>36300</v>
      </c>
      <c r="I128" s="17">
        <f t="shared" si="47"/>
        <v>36300</v>
      </c>
      <c r="J128" s="16">
        <f t="shared" si="27"/>
        <v>0</v>
      </c>
      <c r="K128" s="16">
        <f t="shared" si="28"/>
        <v>100</v>
      </c>
      <c r="L128" s="16">
        <f t="shared" si="29"/>
        <v>100</v>
      </c>
      <c r="M128" s="16">
        <f t="shared" si="30"/>
        <v>100</v>
      </c>
    </row>
    <row r="129" spans="1:13" ht="42.75" outlineLevel="4">
      <c r="A129" s="14"/>
      <c r="B129" s="14"/>
      <c r="C129" s="14" t="s">
        <v>14</v>
      </c>
      <c r="D129" s="14"/>
      <c r="E129" s="15" t="s">
        <v>15</v>
      </c>
      <c r="F129" s="16">
        <v>36300</v>
      </c>
      <c r="G129" s="17">
        <v>36300</v>
      </c>
      <c r="H129" s="16">
        <f t="shared" si="47"/>
        <v>36300</v>
      </c>
      <c r="I129" s="17">
        <f t="shared" si="47"/>
        <v>36300</v>
      </c>
      <c r="J129" s="16">
        <f t="shared" si="27"/>
        <v>0</v>
      </c>
      <c r="K129" s="16">
        <f t="shared" si="28"/>
        <v>100</v>
      </c>
      <c r="L129" s="16">
        <f t="shared" si="29"/>
        <v>100</v>
      </c>
      <c r="M129" s="16">
        <f t="shared" si="30"/>
        <v>100</v>
      </c>
    </row>
    <row r="130" spans="1:13" ht="53.25" outlineLevel="5">
      <c r="A130" s="14"/>
      <c r="B130" s="14"/>
      <c r="C130" s="14" t="s">
        <v>104</v>
      </c>
      <c r="D130" s="14"/>
      <c r="E130" s="15" t="s">
        <v>105</v>
      </c>
      <c r="F130" s="16">
        <v>36300</v>
      </c>
      <c r="G130" s="17">
        <v>36300</v>
      </c>
      <c r="H130" s="16">
        <f t="shared" si="47"/>
        <v>36300</v>
      </c>
      <c r="I130" s="17">
        <f t="shared" si="47"/>
        <v>36300</v>
      </c>
      <c r="J130" s="16">
        <f t="shared" si="27"/>
        <v>0</v>
      </c>
      <c r="K130" s="16">
        <f t="shared" si="28"/>
        <v>100</v>
      </c>
      <c r="L130" s="16">
        <f t="shared" si="29"/>
        <v>100</v>
      </c>
      <c r="M130" s="16">
        <f t="shared" si="30"/>
        <v>100</v>
      </c>
    </row>
    <row r="131" spans="1:13" ht="33.75" outlineLevel="7">
      <c r="A131" s="18"/>
      <c r="B131" s="18"/>
      <c r="C131" s="18"/>
      <c r="D131" s="18" t="s">
        <v>20</v>
      </c>
      <c r="E131" s="19" t="s">
        <v>21</v>
      </c>
      <c r="F131" s="20">
        <v>36300</v>
      </c>
      <c r="G131" s="21">
        <v>36300</v>
      </c>
      <c r="H131" s="21">
        <v>36300</v>
      </c>
      <c r="I131" s="21">
        <v>36300</v>
      </c>
      <c r="J131" s="16">
        <f t="shared" si="27"/>
        <v>0</v>
      </c>
      <c r="K131" s="16">
        <f t="shared" si="28"/>
        <v>100</v>
      </c>
      <c r="L131" s="16">
        <f t="shared" si="29"/>
        <v>100</v>
      </c>
      <c r="M131" s="16">
        <f t="shared" si="30"/>
        <v>100</v>
      </c>
    </row>
    <row r="132" spans="1:13" outlineLevel="2">
      <c r="A132" s="14"/>
      <c r="B132" s="14" t="s">
        <v>106</v>
      </c>
      <c r="C132" s="14"/>
      <c r="D132" s="14"/>
      <c r="E132" s="15" t="s">
        <v>107</v>
      </c>
      <c r="F132" s="16">
        <v>1000000</v>
      </c>
      <c r="G132" s="17">
        <v>154286.57999999996</v>
      </c>
      <c r="H132" s="16">
        <f t="shared" ref="H132:I135" si="48">H133</f>
        <v>26910.87</v>
      </c>
      <c r="I132" s="17">
        <f t="shared" si="48"/>
        <v>0</v>
      </c>
      <c r="J132" s="16">
        <f t="shared" si="27"/>
        <v>127375.70999999996</v>
      </c>
      <c r="K132" s="16">
        <f t="shared" si="28"/>
        <v>0</v>
      </c>
      <c r="L132" s="16">
        <f t="shared" si="29"/>
        <v>0</v>
      </c>
      <c r="M132" s="16">
        <f t="shared" si="30"/>
        <v>0</v>
      </c>
    </row>
    <row r="133" spans="1:13" outlineLevel="3">
      <c r="A133" s="14"/>
      <c r="B133" s="14"/>
      <c r="C133" s="14" t="s">
        <v>12</v>
      </c>
      <c r="D133" s="14"/>
      <c r="E133" s="15" t="s">
        <v>13</v>
      </c>
      <c r="F133" s="16">
        <v>1000000</v>
      </c>
      <c r="G133" s="17">
        <v>154286.57999999996</v>
      </c>
      <c r="H133" s="16">
        <f t="shared" si="48"/>
        <v>26910.87</v>
      </c>
      <c r="I133" s="17">
        <f t="shared" si="48"/>
        <v>0</v>
      </c>
      <c r="J133" s="16">
        <f t="shared" si="27"/>
        <v>127375.70999999996</v>
      </c>
      <c r="K133" s="16">
        <f t="shared" si="28"/>
        <v>0</v>
      </c>
      <c r="L133" s="16">
        <f t="shared" si="29"/>
        <v>0</v>
      </c>
      <c r="M133" s="16">
        <f t="shared" si="30"/>
        <v>0</v>
      </c>
    </row>
    <row r="134" spans="1:13" outlineLevel="4">
      <c r="A134" s="14"/>
      <c r="B134" s="14"/>
      <c r="C134" s="14" t="s">
        <v>108</v>
      </c>
      <c r="D134" s="14"/>
      <c r="E134" s="15" t="s">
        <v>107</v>
      </c>
      <c r="F134" s="16">
        <v>1000000</v>
      </c>
      <c r="G134" s="17">
        <v>154286.57999999996</v>
      </c>
      <c r="H134" s="16">
        <f t="shared" si="48"/>
        <v>26910.87</v>
      </c>
      <c r="I134" s="17">
        <f t="shared" si="48"/>
        <v>0</v>
      </c>
      <c r="J134" s="16">
        <f t="shared" si="27"/>
        <v>127375.70999999996</v>
      </c>
      <c r="K134" s="16">
        <f t="shared" si="28"/>
        <v>0</v>
      </c>
      <c r="L134" s="16">
        <f t="shared" si="29"/>
        <v>0</v>
      </c>
      <c r="M134" s="16">
        <f t="shared" si="30"/>
        <v>0</v>
      </c>
    </row>
    <row r="135" spans="1:13" ht="21.75" outlineLevel="5">
      <c r="A135" s="14"/>
      <c r="B135" s="14"/>
      <c r="C135" s="14" t="s">
        <v>109</v>
      </c>
      <c r="D135" s="14"/>
      <c r="E135" s="15" t="s">
        <v>110</v>
      </c>
      <c r="F135" s="16">
        <v>1000000</v>
      </c>
      <c r="G135" s="17">
        <v>154286.57999999996</v>
      </c>
      <c r="H135" s="16">
        <f t="shared" si="48"/>
        <v>26910.87</v>
      </c>
      <c r="I135" s="17">
        <f t="shared" si="48"/>
        <v>0</v>
      </c>
      <c r="J135" s="16">
        <f t="shared" si="27"/>
        <v>127375.70999999996</v>
      </c>
      <c r="K135" s="16">
        <f t="shared" si="28"/>
        <v>0</v>
      </c>
      <c r="L135" s="16">
        <f t="shared" si="29"/>
        <v>0</v>
      </c>
      <c r="M135" s="16">
        <f t="shared" si="30"/>
        <v>0</v>
      </c>
    </row>
    <row r="136" spans="1:13" outlineLevel="7">
      <c r="A136" s="18"/>
      <c r="B136" s="18"/>
      <c r="C136" s="18"/>
      <c r="D136" s="18" t="s">
        <v>22</v>
      </c>
      <c r="E136" s="19" t="s">
        <v>23</v>
      </c>
      <c r="F136" s="20">
        <v>1000000</v>
      </c>
      <c r="G136" s="21">
        <v>154286.57999999996</v>
      </c>
      <c r="H136" s="21">
        <v>26910.87</v>
      </c>
      <c r="I136" s="21">
        <v>0</v>
      </c>
      <c r="J136" s="16">
        <f t="shared" ref="J136:J199" si="49">G136-H136</f>
        <v>127375.70999999996</v>
      </c>
      <c r="K136" s="16">
        <f t="shared" ref="K136:K199" si="50">I136/F136*100</f>
        <v>0</v>
      </c>
      <c r="L136" s="16">
        <f t="shared" ref="L136:L199" si="51">I136/G136*100</f>
        <v>0</v>
      </c>
      <c r="M136" s="16">
        <f t="shared" ref="M136:M199" si="52">I136/H136*100</f>
        <v>0</v>
      </c>
    </row>
    <row r="137" spans="1:13" outlineLevel="2">
      <c r="A137" s="14"/>
      <c r="B137" s="14" t="s">
        <v>26</v>
      </c>
      <c r="C137" s="14"/>
      <c r="D137" s="14"/>
      <c r="E137" s="15" t="s">
        <v>27</v>
      </c>
      <c r="F137" s="16">
        <v>57491222.950000003</v>
      </c>
      <c r="G137" s="17">
        <v>21975661.059999999</v>
      </c>
      <c r="H137" s="16">
        <f>H138+H147+H159+H184+H179</f>
        <v>29438801.02</v>
      </c>
      <c r="I137" s="17">
        <f>I138+I147+I159+I184+I179</f>
        <v>21942060.219999999</v>
      </c>
      <c r="J137" s="16">
        <f t="shared" si="49"/>
        <v>-7463139.9600000009</v>
      </c>
      <c r="K137" s="16">
        <f t="shared" si="50"/>
        <v>38.165930544011843</v>
      </c>
      <c r="L137" s="16">
        <f t="shared" si="51"/>
        <v>99.84709975318485</v>
      </c>
      <c r="M137" s="16">
        <f t="shared" si="52"/>
        <v>74.534490059880838</v>
      </c>
    </row>
    <row r="138" spans="1:13" ht="32.25" outlineLevel="3">
      <c r="A138" s="14"/>
      <c r="B138" s="14"/>
      <c r="C138" s="14" t="s">
        <v>74</v>
      </c>
      <c r="D138" s="14"/>
      <c r="E138" s="15" t="s">
        <v>75</v>
      </c>
      <c r="F138" s="16">
        <v>953374.6</v>
      </c>
      <c r="G138" s="17">
        <v>991507.6</v>
      </c>
      <c r="H138" s="16">
        <f t="shared" ref="H138:I138" si="53">H139+H143</f>
        <v>991507.6</v>
      </c>
      <c r="I138" s="17">
        <f t="shared" si="53"/>
        <v>991507.6</v>
      </c>
      <c r="J138" s="16">
        <f t="shared" si="49"/>
        <v>0</v>
      </c>
      <c r="K138" s="16">
        <f t="shared" si="50"/>
        <v>103.99979189711999</v>
      </c>
      <c r="L138" s="16">
        <f t="shared" si="51"/>
        <v>100</v>
      </c>
      <c r="M138" s="16">
        <f t="shared" si="52"/>
        <v>100</v>
      </c>
    </row>
    <row r="139" spans="1:13" ht="53.25" outlineLevel="4">
      <c r="A139" s="14"/>
      <c r="B139" s="14"/>
      <c r="C139" s="14" t="s">
        <v>111</v>
      </c>
      <c r="D139" s="14"/>
      <c r="E139" s="15" t="s">
        <v>112</v>
      </c>
      <c r="F139" s="16">
        <v>774540</v>
      </c>
      <c r="G139" s="17">
        <v>812673</v>
      </c>
      <c r="H139" s="16">
        <f t="shared" ref="H139:I141" si="54">H140</f>
        <v>812673</v>
      </c>
      <c r="I139" s="17">
        <f t="shared" si="54"/>
        <v>812673</v>
      </c>
      <c r="J139" s="16">
        <f t="shared" si="49"/>
        <v>0</v>
      </c>
      <c r="K139" s="16">
        <f t="shared" si="50"/>
        <v>104.92330931907972</v>
      </c>
      <c r="L139" s="16">
        <f t="shared" si="51"/>
        <v>100</v>
      </c>
      <c r="M139" s="16">
        <f t="shared" si="52"/>
        <v>100</v>
      </c>
    </row>
    <row r="140" spans="1:13" ht="32.25" outlineLevel="5">
      <c r="A140" s="14"/>
      <c r="B140" s="14"/>
      <c r="C140" s="14" t="s">
        <v>113</v>
      </c>
      <c r="D140" s="14"/>
      <c r="E140" s="15" t="s">
        <v>114</v>
      </c>
      <c r="F140" s="16">
        <v>774540</v>
      </c>
      <c r="G140" s="17">
        <v>812673</v>
      </c>
      <c r="H140" s="16">
        <f t="shared" si="54"/>
        <v>812673</v>
      </c>
      <c r="I140" s="17">
        <f t="shared" si="54"/>
        <v>812673</v>
      </c>
      <c r="J140" s="16">
        <f t="shared" si="49"/>
        <v>0</v>
      </c>
      <c r="K140" s="16">
        <f t="shared" si="50"/>
        <v>104.92330931907972</v>
      </c>
      <c r="L140" s="16">
        <f t="shared" si="51"/>
        <v>100</v>
      </c>
      <c r="M140" s="16">
        <f t="shared" si="52"/>
        <v>100</v>
      </c>
    </row>
    <row r="141" spans="1:13" outlineLevel="6">
      <c r="A141" s="14"/>
      <c r="B141" s="14"/>
      <c r="C141" s="14" t="s">
        <v>115</v>
      </c>
      <c r="D141" s="14"/>
      <c r="E141" s="15" t="s">
        <v>116</v>
      </c>
      <c r="F141" s="16">
        <v>774540</v>
      </c>
      <c r="G141" s="17">
        <v>812673</v>
      </c>
      <c r="H141" s="16">
        <f t="shared" si="54"/>
        <v>812673</v>
      </c>
      <c r="I141" s="17">
        <f t="shared" si="54"/>
        <v>812673</v>
      </c>
      <c r="J141" s="16">
        <f t="shared" si="49"/>
        <v>0</v>
      </c>
      <c r="K141" s="16">
        <f t="shared" si="50"/>
        <v>104.92330931907972</v>
      </c>
      <c r="L141" s="16">
        <f t="shared" si="51"/>
        <v>100</v>
      </c>
      <c r="M141" s="16">
        <f t="shared" si="52"/>
        <v>100</v>
      </c>
    </row>
    <row r="142" spans="1:13" ht="33.75" outlineLevel="7">
      <c r="A142" s="18"/>
      <c r="B142" s="18"/>
      <c r="C142" s="18"/>
      <c r="D142" s="18" t="s">
        <v>117</v>
      </c>
      <c r="E142" s="19" t="s">
        <v>118</v>
      </c>
      <c r="F142" s="20">
        <v>774540</v>
      </c>
      <c r="G142" s="21">
        <v>812673</v>
      </c>
      <c r="H142" s="21">
        <v>812673</v>
      </c>
      <c r="I142" s="21">
        <v>812673</v>
      </c>
      <c r="J142" s="16">
        <f t="shared" si="49"/>
        <v>0</v>
      </c>
      <c r="K142" s="16">
        <f t="shared" si="50"/>
        <v>104.92330931907972</v>
      </c>
      <c r="L142" s="16">
        <f t="shared" si="51"/>
        <v>100</v>
      </c>
      <c r="M142" s="16">
        <f t="shared" si="52"/>
        <v>100</v>
      </c>
    </row>
    <row r="143" spans="1:13" ht="63.75" outlineLevel="4">
      <c r="A143" s="14"/>
      <c r="B143" s="14"/>
      <c r="C143" s="14" t="s">
        <v>76</v>
      </c>
      <c r="D143" s="14"/>
      <c r="E143" s="15" t="s">
        <v>77</v>
      </c>
      <c r="F143" s="16">
        <v>178834.6</v>
      </c>
      <c r="G143" s="17">
        <v>178834.6</v>
      </c>
      <c r="H143" s="16">
        <f t="shared" ref="H143:I145" si="55">H144</f>
        <v>178834.6</v>
      </c>
      <c r="I143" s="17">
        <f t="shared" si="55"/>
        <v>178834.6</v>
      </c>
      <c r="J143" s="16">
        <f t="shared" si="49"/>
        <v>0</v>
      </c>
      <c r="K143" s="16">
        <f t="shared" si="50"/>
        <v>100</v>
      </c>
      <c r="L143" s="16">
        <f t="shared" si="51"/>
        <v>100</v>
      </c>
      <c r="M143" s="16">
        <f t="shared" si="52"/>
        <v>100</v>
      </c>
    </row>
    <row r="144" spans="1:13" ht="32.25" outlineLevel="5">
      <c r="A144" s="14"/>
      <c r="B144" s="14"/>
      <c r="C144" s="14" t="s">
        <v>78</v>
      </c>
      <c r="D144" s="14"/>
      <c r="E144" s="15" t="s">
        <v>79</v>
      </c>
      <c r="F144" s="16">
        <v>178834.6</v>
      </c>
      <c r="G144" s="17">
        <v>178834.6</v>
      </c>
      <c r="H144" s="16">
        <f t="shared" si="55"/>
        <v>178834.6</v>
      </c>
      <c r="I144" s="17">
        <f t="shared" si="55"/>
        <v>178834.6</v>
      </c>
      <c r="J144" s="16">
        <f t="shared" si="49"/>
        <v>0</v>
      </c>
      <c r="K144" s="16">
        <f t="shared" si="50"/>
        <v>100</v>
      </c>
      <c r="L144" s="16">
        <f t="shared" si="51"/>
        <v>100</v>
      </c>
      <c r="M144" s="16">
        <f t="shared" si="52"/>
        <v>100</v>
      </c>
    </row>
    <row r="145" spans="1:13" ht="42.75" outlineLevel="6">
      <c r="A145" s="14"/>
      <c r="B145" s="14"/>
      <c r="C145" s="14" t="s">
        <v>119</v>
      </c>
      <c r="D145" s="14"/>
      <c r="E145" s="15" t="s">
        <v>120</v>
      </c>
      <c r="F145" s="16">
        <v>178834.6</v>
      </c>
      <c r="G145" s="17">
        <v>178834.6</v>
      </c>
      <c r="H145" s="16">
        <f t="shared" si="55"/>
        <v>178834.6</v>
      </c>
      <c r="I145" s="17">
        <f t="shared" si="55"/>
        <v>178834.6</v>
      </c>
      <c r="J145" s="16">
        <f t="shared" si="49"/>
        <v>0</v>
      </c>
      <c r="K145" s="16">
        <f t="shared" si="50"/>
        <v>100</v>
      </c>
      <c r="L145" s="16">
        <f t="shared" si="51"/>
        <v>100</v>
      </c>
      <c r="M145" s="16">
        <f t="shared" si="52"/>
        <v>100</v>
      </c>
    </row>
    <row r="146" spans="1:13" ht="33.75" outlineLevel="7">
      <c r="A146" s="18"/>
      <c r="B146" s="18"/>
      <c r="C146" s="18"/>
      <c r="D146" s="18" t="s">
        <v>20</v>
      </c>
      <c r="E146" s="19" t="s">
        <v>21</v>
      </c>
      <c r="F146" s="20">
        <v>178834.6</v>
      </c>
      <c r="G146" s="21">
        <v>178834.6</v>
      </c>
      <c r="H146" s="21">
        <v>178834.6</v>
      </c>
      <c r="I146" s="21">
        <v>178834.6</v>
      </c>
      <c r="J146" s="16">
        <f t="shared" si="49"/>
        <v>0</v>
      </c>
      <c r="K146" s="16">
        <f t="shared" si="50"/>
        <v>100</v>
      </c>
      <c r="L146" s="16">
        <f t="shared" si="51"/>
        <v>100</v>
      </c>
      <c r="M146" s="16">
        <f t="shared" si="52"/>
        <v>100</v>
      </c>
    </row>
    <row r="147" spans="1:13" ht="42.75" outlineLevel="3">
      <c r="A147" s="14"/>
      <c r="B147" s="14"/>
      <c r="C147" s="14" t="s">
        <v>121</v>
      </c>
      <c r="D147" s="14"/>
      <c r="E147" s="15" t="s">
        <v>122</v>
      </c>
      <c r="F147" s="16">
        <v>9791859.2899999991</v>
      </c>
      <c r="G147" s="17">
        <v>13814700.149999999</v>
      </c>
      <c r="H147" s="16">
        <f t="shared" ref="H147:I148" si="56">H148</f>
        <v>13814700.15</v>
      </c>
      <c r="I147" s="17">
        <f t="shared" si="56"/>
        <v>13724024.370000001</v>
      </c>
      <c r="J147" s="16">
        <f t="shared" si="49"/>
        <v>0</v>
      </c>
      <c r="K147" s="16">
        <f t="shared" si="50"/>
        <v>140.15749168307343</v>
      </c>
      <c r="L147" s="16">
        <f t="shared" si="51"/>
        <v>99.343628316102127</v>
      </c>
      <c r="M147" s="16">
        <f t="shared" si="52"/>
        <v>99.343628316102112</v>
      </c>
    </row>
    <row r="148" spans="1:13" ht="42.75" outlineLevel="4">
      <c r="A148" s="14"/>
      <c r="B148" s="14"/>
      <c r="C148" s="14" t="s">
        <v>123</v>
      </c>
      <c r="D148" s="14"/>
      <c r="E148" s="15" t="s">
        <v>124</v>
      </c>
      <c r="F148" s="16">
        <v>9791859.2899999991</v>
      </c>
      <c r="G148" s="17">
        <v>13814700.149999999</v>
      </c>
      <c r="H148" s="16">
        <f t="shared" si="56"/>
        <v>13814700.15</v>
      </c>
      <c r="I148" s="17">
        <f t="shared" si="56"/>
        <v>13724024.370000001</v>
      </c>
      <c r="J148" s="16">
        <f t="shared" si="49"/>
        <v>0</v>
      </c>
      <c r="K148" s="16">
        <f t="shared" si="50"/>
        <v>140.15749168307343</v>
      </c>
      <c r="L148" s="16">
        <f t="shared" si="51"/>
        <v>99.343628316102127</v>
      </c>
      <c r="M148" s="16">
        <f t="shared" si="52"/>
        <v>99.343628316102112</v>
      </c>
    </row>
    <row r="149" spans="1:13" ht="32.25" outlineLevel="5">
      <c r="A149" s="14"/>
      <c r="B149" s="14"/>
      <c r="C149" s="14" t="s">
        <v>125</v>
      </c>
      <c r="D149" s="14"/>
      <c r="E149" s="15" t="s">
        <v>126</v>
      </c>
      <c r="F149" s="16">
        <v>9791859.2899999991</v>
      </c>
      <c r="G149" s="17">
        <v>13814700.149999999</v>
      </c>
      <c r="H149" s="16">
        <f t="shared" ref="H149:I149" si="57">H150+H152+H154+H157</f>
        <v>13814700.15</v>
      </c>
      <c r="I149" s="17">
        <f t="shared" si="57"/>
        <v>13724024.370000001</v>
      </c>
      <c r="J149" s="16">
        <f t="shared" si="49"/>
        <v>0</v>
      </c>
      <c r="K149" s="16">
        <f t="shared" si="50"/>
        <v>140.15749168307343</v>
      </c>
      <c r="L149" s="16">
        <f t="shared" si="51"/>
        <v>99.343628316102127</v>
      </c>
      <c r="M149" s="16">
        <f t="shared" si="52"/>
        <v>99.343628316102112</v>
      </c>
    </row>
    <row r="150" spans="1:13" ht="32.25" outlineLevel="6">
      <c r="A150" s="14"/>
      <c r="B150" s="14"/>
      <c r="C150" s="14" t="s">
        <v>127</v>
      </c>
      <c r="D150" s="14"/>
      <c r="E150" s="15" t="s">
        <v>128</v>
      </c>
      <c r="F150" s="16">
        <v>85000</v>
      </c>
      <c r="G150" s="17">
        <v>85000</v>
      </c>
      <c r="H150" s="16">
        <f t="shared" ref="H150:I150" si="58">H151</f>
        <v>0</v>
      </c>
      <c r="I150" s="17">
        <f t="shared" si="58"/>
        <v>0</v>
      </c>
      <c r="J150" s="16">
        <f t="shared" si="49"/>
        <v>85000</v>
      </c>
      <c r="K150" s="16">
        <f t="shared" si="50"/>
        <v>0</v>
      </c>
      <c r="L150" s="16">
        <f t="shared" si="51"/>
        <v>0</v>
      </c>
      <c r="M150" s="16">
        <v>0</v>
      </c>
    </row>
    <row r="151" spans="1:13" ht="33.75" outlineLevel="7">
      <c r="A151" s="18"/>
      <c r="B151" s="18"/>
      <c r="C151" s="18"/>
      <c r="D151" s="18" t="s">
        <v>20</v>
      </c>
      <c r="E151" s="19" t="s">
        <v>21</v>
      </c>
      <c r="F151" s="20">
        <v>85000</v>
      </c>
      <c r="G151" s="21">
        <v>85000</v>
      </c>
      <c r="H151" s="21">
        <v>0</v>
      </c>
      <c r="I151" s="21">
        <v>0</v>
      </c>
      <c r="J151" s="16">
        <f t="shared" si="49"/>
        <v>85000</v>
      </c>
      <c r="K151" s="16">
        <f t="shared" si="50"/>
        <v>0</v>
      </c>
      <c r="L151" s="16">
        <f t="shared" si="51"/>
        <v>0</v>
      </c>
      <c r="M151" s="16">
        <v>0</v>
      </c>
    </row>
    <row r="152" spans="1:13" outlineLevel="6">
      <c r="A152" s="14"/>
      <c r="B152" s="14"/>
      <c r="C152" s="14" t="s">
        <v>129</v>
      </c>
      <c r="D152" s="14"/>
      <c r="E152" s="15"/>
      <c r="F152" s="16">
        <v>50000</v>
      </c>
      <c r="G152" s="17">
        <v>50000</v>
      </c>
      <c r="H152" s="16">
        <f t="shared" ref="H152:I152" si="59">H153</f>
        <v>125000</v>
      </c>
      <c r="I152" s="17">
        <f t="shared" si="59"/>
        <v>125000</v>
      </c>
      <c r="J152" s="16">
        <f t="shared" si="49"/>
        <v>-75000</v>
      </c>
      <c r="K152" s="16">
        <f t="shared" si="50"/>
        <v>250</v>
      </c>
      <c r="L152" s="16">
        <f t="shared" si="51"/>
        <v>250</v>
      </c>
      <c r="M152" s="16">
        <f t="shared" si="52"/>
        <v>100</v>
      </c>
    </row>
    <row r="153" spans="1:13" ht="33.75" outlineLevel="7">
      <c r="A153" s="18"/>
      <c r="B153" s="18"/>
      <c r="C153" s="18"/>
      <c r="D153" s="18" t="s">
        <v>20</v>
      </c>
      <c r="E153" s="19" t="s">
        <v>21</v>
      </c>
      <c r="F153" s="20">
        <v>50000</v>
      </c>
      <c r="G153" s="21">
        <v>50000</v>
      </c>
      <c r="H153" s="21">
        <v>125000</v>
      </c>
      <c r="I153" s="21">
        <v>125000</v>
      </c>
      <c r="J153" s="16">
        <f t="shared" si="49"/>
        <v>-75000</v>
      </c>
      <c r="K153" s="16">
        <f t="shared" si="50"/>
        <v>250</v>
      </c>
      <c r="L153" s="16">
        <f t="shared" si="51"/>
        <v>250</v>
      </c>
      <c r="M153" s="16">
        <f t="shared" si="52"/>
        <v>100</v>
      </c>
    </row>
    <row r="154" spans="1:13" outlineLevel="6">
      <c r="A154" s="14"/>
      <c r="B154" s="14"/>
      <c r="C154" s="14" t="s">
        <v>130</v>
      </c>
      <c r="D154" s="14"/>
      <c r="E154" s="15"/>
      <c r="F154" s="16">
        <v>9421859.2899999991</v>
      </c>
      <c r="G154" s="17">
        <v>13434340.149999999</v>
      </c>
      <c r="H154" s="16">
        <f>H155+H156</f>
        <v>13434340.15</v>
      </c>
      <c r="I154" s="17">
        <f>I155+I156</f>
        <v>13349664.370000001</v>
      </c>
      <c r="J154" s="16">
        <f t="shared" si="49"/>
        <v>0</v>
      </c>
      <c r="K154" s="16">
        <f t="shared" si="50"/>
        <v>141.68821629684942</v>
      </c>
      <c r="L154" s="16">
        <f t="shared" si="51"/>
        <v>99.369706445909827</v>
      </c>
      <c r="M154" s="16">
        <f t="shared" si="52"/>
        <v>99.369706445909827</v>
      </c>
    </row>
    <row r="155" spans="1:13" ht="33.75" outlineLevel="7">
      <c r="A155" s="18"/>
      <c r="B155" s="18"/>
      <c r="C155" s="18"/>
      <c r="D155" s="18" t="s">
        <v>20</v>
      </c>
      <c r="E155" s="19" t="s">
        <v>21</v>
      </c>
      <c r="F155" s="20">
        <v>9421859.2899999991</v>
      </c>
      <c r="G155" s="21">
        <v>12911390.149999999</v>
      </c>
      <c r="H155" s="21">
        <v>12793711.83</v>
      </c>
      <c r="I155" s="21">
        <v>12709036.050000001</v>
      </c>
      <c r="J155" s="16">
        <f t="shared" si="49"/>
        <v>117678.31999999844</v>
      </c>
      <c r="K155" s="16">
        <f t="shared" si="50"/>
        <v>134.88883307235213</v>
      </c>
      <c r="L155" s="16">
        <f t="shared" si="51"/>
        <v>98.432747383131343</v>
      </c>
      <c r="M155" s="16">
        <f t="shared" si="52"/>
        <v>99.338145323850085</v>
      </c>
    </row>
    <row r="156" spans="1:13" outlineLevel="7">
      <c r="A156" s="18"/>
      <c r="B156" s="18"/>
      <c r="C156" s="18"/>
      <c r="D156" s="24" t="s">
        <v>22</v>
      </c>
      <c r="E156" s="25" t="s">
        <v>23</v>
      </c>
      <c r="F156" s="20"/>
      <c r="G156" s="21">
        <v>522950</v>
      </c>
      <c r="H156" s="21">
        <v>640628.31999999995</v>
      </c>
      <c r="I156" s="21">
        <v>640628.31999999995</v>
      </c>
      <c r="J156" s="16">
        <f t="shared" si="49"/>
        <v>-117678.31999999995</v>
      </c>
      <c r="K156" s="16">
        <v>0</v>
      </c>
      <c r="L156" s="16">
        <f t="shared" si="51"/>
        <v>122.50278611721961</v>
      </c>
      <c r="M156" s="16">
        <f t="shared" si="52"/>
        <v>100</v>
      </c>
    </row>
    <row r="157" spans="1:13" ht="21.75" outlineLevel="6">
      <c r="A157" s="14"/>
      <c r="B157" s="14"/>
      <c r="C157" s="14" t="s">
        <v>131</v>
      </c>
      <c r="D157" s="14"/>
      <c r="E157" s="15" t="s">
        <v>132</v>
      </c>
      <c r="F157" s="16">
        <v>235000</v>
      </c>
      <c r="G157" s="17">
        <v>245360</v>
      </c>
      <c r="H157" s="16">
        <f t="shared" ref="H157:I157" si="60">H158</f>
        <v>255360</v>
      </c>
      <c r="I157" s="17">
        <f t="shared" si="60"/>
        <v>249360</v>
      </c>
      <c r="J157" s="16">
        <f t="shared" si="49"/>
        <v>-10000</v>
      </c>
      <c r="K157" s="16">
        <f t="shared" si="50"/>
        <v>106.11063829787236</v>
      </c>
      <c r="L157" s="16">
        <f t="shared" si="51"/>
        <v>101.63025758069774</v>
      </c>
      <c r="M157" s="16">
        <f t="shared" si="52"/>
        <v>97.650375939849624</v>
      </c>
    </row>
    <row r="158" spans="1:13" ht="33.75" outlineLevel="7">
      <c r="A158" s="18"/>
      <c r="B158" s="18"/>
      <c r="C158" s="18"/>
      <c r="D158" s="18" t="s">
        <v>20</v>
      </c>
      <c r="E158" s="19" t="s">
        <v>21</v>
      </c>
      <c r="F158" s="20">
        <v>235000</v>
      </c>
      <c r="G158" s="21">
        <v>245360</v>
      </c>
      <c r="H158" s="21">
        <v>255360</v>
      </c>
      <c r="I158" s="21">
        <v>249360</v>
      </c>
      <c r="J158" s="16">
        <f t="shared" si="49"/>
        <v>-10000</v>
      </c>
      <c r="K158" s="16">
        <f t="shared" si="50"/>
        <v>106.11063829787236</v>
      </c>
      <c r="L158" s="16">
        <f t="shared" si="51"/>
        <v>101.63025758069774</v>
      </c>
      <c r="M158" s="16">
        <f t="shared" si="52"/>
        <v>97.650375939849624</v>
      </c>
    </row>
    <row r="159" spans="1:13" ht="32.25" outlineLevel="3">
      <c r="A159" s="14"/>
      <c r="B159" s="14"/>
      <c r="C159" s="14" t="s">
        <v>133</v>
      </c>
      <c r="D159" s="14"/>
      <c r="E159" s="15" t="s">
        <v>134</v>
      </c>
      <c r="F159" s="16">
        <v>1733540</v>
      </c>
      <c r="G159" s="17">
        <v>1104217.3900000001</v>
      </c>
      <c r="H159" s="16">
        <f t="shared" ref="H159:I160" si="61">H160</f>
        <v>1104217.3900000001</v>
      </c>
      <c r="I159" s="17">
        <f t="shared" si="61"/>
        <v>1091717.3900000001</v>
      </c>
      <c r="J159" s="16">
        <f t="shared" si="49"/>
        <v>0</v>
      </c>
      <c r="K159" s="16">
        <f t="shared" si="50"/>
        <v>62.976186877718433</v>
      </c>
      <c r="L159" s="16">
        <f t="shared" si="51"/>
        <v>98.867976531324146</v>
      </c>
      <c r="M159" s="16">
        <f t="shared" si="52"/>
        <v>98.867976531324146</v>
      </c>
    </row>
    <row r="160" spans="1:13" ht="32.25" outlineLevel="4">
      <c r="A160" s="14"/>
      <c r="B160" s="14"/>
      <c r="C160" s="14" t="s">
        <v>135</v>
      </c>
      <c r="D160" s="14"/>
      <c r="E160" s="15" t="s">
        <v>136</v>
      </c>
      <c r="F160" s="16">
        <v>1733540</v>
      </c>
      <c r="G160" s="17">
        <v>1104217.3900000001</v>
      </c>
      <c r="H160" s="16">
        <f t="shared" si="61"/>
        <v>1104217.3900000001</v>
      </c>
      <c r="I160" s="17">
        <f t="shared" si="61"/>
        <v>1091717.3900000001</v>
      </c>
      <c r="J160" s="16">
        <f t="shared" si="49"/>
        <v>0</v>
      </c>
      <c r="K160" s="16">
        <f t="shared" si="50"/>
        <v>62.976186877718433</v>
      </c>
      <c r="L160" s="16">
        <f t="shared" si="51"/>
        <v>98.867976531324146</v>
      </c>
      <c r="M160" s="16">
        <f t="shared" si="52"/>
        <v>98.867976531324146</v>
      </c>
    </row>
    <row r="161" spans="1:13" ht="42.75" outlineLevel="5">
      <c r="A161" s="14"/>
      <c r="B161" s="14"/>
      <c r="C161" s="14" t="s">
        <v>137</v>
      </c>
      <c r="D161" s="14"/>
      <c r="E161" s="15" t="s">
        <v>138</v>
      </c>
      <c r="F161" s="16">
        <v>1733540</v>
      </c>
      <c r="G161" s="17">
        <v>1104217.3900000001</v>
      </c>
      <c r="H161" s="16">
        <f t="shared" ref="H161:I161" si="62">H162+H164+H166+H168+H170+H172+H177</f>
        <v>1104217.3900000001</v>
      </c>
      <c r="I161" s="17">
        <f t="shared" si="62"/>
        <v>1091717.3900000001</v>
      </c>
      <c r="J161" s="16">
        <f t="shared" si="49"/>
        <v>0</v>
      </c>
      <c r="K161" s="16">
        <f t="shared" si="50"/>
        <v>62.976186877718433</v>
      </c>
      <c r="L161" s="16">
        <f t="shared" si="51"/>
        <v>98.867976531324146</v>
      </c>
      <c r="M161" s="16">
        <f t="shared" si="52"/>
        <v>98.867976531324146</v>
      </c>
    </row>
    <row r="162" spans="1:13" ht="21.75" outlineLevel="6">
      <c r="A162" s="14"/>
      <c r="B162" s="14"/>
      <c r="C162" s="14" t="s">
        <v>139</v>
      </c>
      <c r="D162" s="14"/>
      <c r="E162" s="15" t="s">
        <v>140</v>
      </c>
      <c r="F162" s="16">
        <v>105000</v>
      </c>
      <c r="G162" s="17">
        <v>80000</v>
      </c>
      <c r="H162" s="16">
        <f t="shared" ref="H162:I162" si="63">H163</f>
        <v>80000</v>
      </c>
      <c r="I162" s="17">
        <f t="shared" si="63"/>
        <v>67500</v>
      </c>
      <c r="J162" s="16">
        <f t="shared" si="49"/>
        <v>0</v>
      </c>
      <c r="K162" s="16">
        <f t="shared" si="50"/>
        <v>64.285714285714292</v>
      </c>
      <c r="L162" s="16">
        <f t="shared" si="51"/>
        <v>84.375</v>
      </c>
      <c r="M162" s="16">
        <f t="shared" si="52"/>
        <v>84.375</v>
      </c>
    </row>
    <row r="163" spans="1:13" ht="33.75" outlineLevel="7">
      <c r="A163" s="18"/>
      <c r="B163" s="18"/>
      <c r="C163" s="18"/>
      <c r="D163" s="18" t="s">
        <v>20</v>
      </c>
      <c r="E163" s="19" t="s">
        <v>21</v>
      </c>
      <c r="F163" s="20">
        <v>105000</v>
      </c>
      <c r="G163" s="21">
        <v>80000</v>
      </c>
      <c r="H163" s="21">
        <v>80000</v>
      </c>
      <c r="I163" s="21">
        <v>67500</v>
      </c>
      <c r="J163" s="16">
        <f t="shared" si="49"/>
        <v>0</v>
      </c>
      <c r="K163" s="16">
        <f t="shared" si="50"/>
        <v>64.285714285714292</v>
      </c>
      <c r="L163" s="16">
        <f t="shared" si="51"/>
        <v>84.375</v>
      </c>
      <c r="M163" s="16">
        <f t="shared" si="52"/>
        <v>84.375</v>
      </c>
    </row>
    <row r="164" spans="1:13" ht="42.75" outlineLevel="6">
      <c r="A164" s="14"/>
      <c r="B164" s="14"/>
      <c r="C164" s="14" t="s">
        <v>141</v>
      </c>
      <c r="D164" s="14"/>
      <c r="E164" s="15" t="s">
        <v>142</v>
      </c>
      <c r="F164" s="16">
        <v>360000</v>
      </c>
      <c r="G164" s="17">
        <v>-36264</v>
      </c>
      <c r="H164" s="16">
        <f t="shared" ref="H164:I164" si="64">H165</f>
        <v>473736</v>
      </c>
      <c r="I164" s="17">
        <f t="shared" si="64"/>
        <v>473736</v>
      </c>
      <c r="J164" s="16">
        <f t="shared" si="49"/>
        <v>-510000</v>
      </c>
      <c r="K164" s="16">
        <f t="shared" si="50"/>
        <v>131.59333333333333</v>
      </c>
      <c r="L164" s="16">
        <f t="shared" si="51"/>
        <v>-1306.3534083388483</v>
      </c>
      <c r="M164" s="16">
        <f t="shared" si="52"/>
        <v>100</v>
      </c>
    </row>
    <row r="165" spans="1:13" ht="33.75" outlineLevel="7">
      <c r="A165" s="18"/>
      <c r="B165" s="18"/>
      <c r="C165" s="18"/>
      <c r="D165" s="18" t="s">
        <v>20</v>
      </c>
      <c r="E165" s="19" t="s">
        <v>21</v>
      </c>
      <c r="F165" s="20">
        <v>360000</v>
      </c>
      <c r="G165" s="21">
        <v>-36264</v>
      </c>
      <c r="H165" s="21">
        <v>473736</v>
      </c>
      <c r="I165" s="21">
        <v>473736</v>
      </c>
      <c r="J165" s="16">
        <f t="shared" si="49"/>
        <v>-510000</v>
      </c>
      <c r="K165" s="16">
        <f t="shared" si="50"/>
        <v>131.59333333333333</v>
      </c>
      <c r="L165" s="16">
        <f t="shared" si="51"/>
        <v>-1306.3534083388483</v>
      </c>
      <c r="M165" s="16">
        <f t="shared" si="52"/>
        <v>100</v>
      </c>
    </row>
    <row r="166" spans="1:13" ht="53.25" outlineLevel="6">
      <c r="A166" s="14"/>
      <c r="B166" s="14"/>
      <c r="C166" s="14" t="s">
        <v>143</v>
      </c>
      <c r="D166" s="14"/>
      <c r="E166" s="15" t="s">
        <v>144</v>
      </c>
      <c r="F166" s="16">
        <v>404300</v>
      </c>
      <c r="G166" s="17">
        <v>0</v>
      </c>
      <c r="H166" s="16">
        <f t="shared" ref="H166:I166" si="65">H167</f>
        <v>0</v>
      </c>
      <c r="I166" s="17">
        <f t="shared" si="65"/>
        <v>0</v>
      </c>
      <c r="J166" s="16">
        <f t="shared" si="49"/>
        <v>0</v>
      </c>
      <c r="K166" s="16">
        <f t="shared" si="50"/>
        <v>0</v>
      </c>
      <c r="L166" s="16">
        <v>0</v>
      </c>
      <c r="M166" s="16">
        <v>0</v>
      </c>
    </row>
    <row r="167" spans="1:13" ht="33.75" outlineLevel="7">
      <c r="A167" s="18"/>
      <c r="B167" s="18"/>
      <c r="C167" s="18"/>
      <c r="D167" s="18" t="s">
        <v>20</v>
      </c>
      <c r="E167" s="19" t="s">
        <v>21</v>
      </c>
      <c r="F167" s="20">
        <v>404300</v>
      </c>
      <c r="G167" s="21">
        <v>0</v>
      </c>
      <c r="H167" s="21">
        <v>0</v>
      </c>
      <c r="I167" s="21">
        <v>0</v>
      </c>
      <c r="J167" s="16">
        <f t="shared" si="49"/>
        <v>0</v>
      </c>
      <c r="K167" s="16">
        <f t="shared" si="50"/>
        <v>0</v>
      </c>
      <c r="L167" s="16">
        <v>0</v>
      </c>
      <c r="M167" s="16">
        <v>0</v>
      </c>
    </row>
    <row r="168" spans="1:13" ht="21.75" outlineLevel="6">
      <c r="A168" s="14"/>
      <c r="B168" s="14"/>
      <c r="C168" s="14" t="s">
        <v>145</v>
      </c>
      <c r="D168" s="14"/>
      <c r="E168" s="15" t="s">
        <v>146</v>
      </c>
      <c r="F168" s="16">
        <v>14240</v>
      </c>
      <c r="G168" s="17">
        <v>14240</v>
      </c>
      <c r="H168" s="16">
        <f t="shared" ref="H168:I168" si="66">H169</f>
        <v>14240</v>
      </c>
      <c r="I168" s="17">
        <f t="shared" si="66"/>
        <v>14240</v>
      </c>
      <c r="J168" s="16">
        <f t="shared" si="49"/>
        <v>0</v>
      </c>
      <c r="K168" s="16">
        <f t="shared" si="50"/>
        <v>100</v>
      </c>
      <c r="L168" s="16">
        <f t="shared" si="51"/>
        <v>100</v>
      </c>
      <c r="M168" s="16">
        <f t="shared" si="52"/>
        <v>100</v>
      </c>
    </row>
    <row r="169" spans="1:13" ht="33.75" outlineLevel="7">
      <c r="A169" s="18"/>
      <c r="B169" s="18"/>
      <c r="C169" s="18"/>
      <c r="D169" s="18" t="s">
        <v>20</v>
      </c>
      <c r="E169" s="19" t="s">
        <v>21</v>
      </c>
      <c r="F169" s="20">
        <v>14240</v>
      </c>
      <c r="G169" s="21">
        <v>14240</v>
      </c>
      <c r="H169" s="21">
        <v>14240</v>
      </c>
      <c r="I169" s="21">
        <v>14240</v>
      </c>
      <c r="J169" s="16">
        <f t="shared" si="49"/>
        <v>0</v>
      </c>
      <c r="K169" s="16">
        <f t="shared" si="50"/>
        <v>100</v>
      </c>
      <c r="L169" s="16">
        <f t="shared" si="51"/>
        <v>100</v>
      </c>
      <c r="M169" s="16">
        <f t="shared" si="52"/>
        <v>100</v>
      </c>
    </row>
    <row r="170" spans="1:13" ht="84.75" outlineLevel="6">
      <c r="A170" s="14"/>
      <c r="B170" s="14"/>
      <c r="C170" s="14" t="s">
        <v>147</v>
      </c>
      <c r="D170" s="14"/>
      <c r="E170" s="15" t="s">
        <v>148</v>
      </c>
      <c r="F170" s="16">
        <v>850000</v>
      </c>
      <c r="G170" s="17">
        <v>850000</v>
      </c>
      <c r="H170" s="16">
        <f t="shared" ref="H170:I170" si="67">H171</f>
        <v>340000</v>
      </c>
      <c r="I170" s="17">
        <f t="shared" si="67"/>
        <v>340000</v>
      </c>
      <c r="J170" s="16">
        <f t="shared" si="49"/>
        <v>510000</v>
      </c>
      <c r="K170" s="16">
        <f t="shared" si="50"/>
        <v>40</v>
      </c>
      <c r="L170" s="16">
        <f t="shared" si="51"/>
        <v>40</v>
      </c>
      <c r="M170" s="16">
        <f t="shared" si="52"/>
        <v>100</v>
      </c>
    </row>
    <row r="171" spans="1:13" ht="22.5" outlineLevel="7">
      <c r="A171" s="18"/>
      <c r="B171" s="18"/>
      <c r="C171" s="18"/>
      <c r="D171" s="18" t="s">
        <v>149</v>
      </c>
      <c r="E171" s="19" t="s">
        <v>150</v>
      </c>
      <c r="F171" s="20">
        <v>850000</v>
      </c>
      <c r="G171" s="21">
        <v>850000</v>
      </c>
      <c r="H171" s="21">
        <v>340000</v>
      </c>
      <c r="I171" s="21">
        <v>340000</v>
      </c>
      <c r="J171" s="16">
        <f t="shared" si="49"/>
        <v>510000</v>
      </c>
      <c r="K171" s="16">
        <f t="shared" si="50"/>
        <v>40</v>
      </c>
      <c r="L171" s="16">
        <f t="shared" si="51"/>
        <v>40</v>
      </c>
      <c r="M171" s="16">
        <f t="shared" si="52"/>
        <v>100</v>
      </c>
    </row>
    <row r="172" spans="1:13" outlineLevel="7">
      <c r="A172" s="22"/>
      <c r="B172" s="22"/>
      <c r="C172" s="22" t="s">
        <v>503</v>
      </c>
      <c r="D172" s="22"/>
      <c r="E172" s="23" t="s">
        <v>504</v>
      </c>
      <c r="F172" s="20"/>
      <c r="G172" s="27">
        <v>103141.39</v>
      </c>
      <c r="H172" s="28">
        <f t="shared" ref="H172:I172" si="68">H173+H174+H175+H176</f>
        <v>103141.39</v>
      </c>
      <c r="I172" s="27">
        <f t="shared" si="68"/>
        <v>103141.39</v>
      </c>
      <c r="J172" s="16">
        <f t="shared" si="49"/>
        <v>0</v>
      </c>
      <c r="K172" s="16">
        <v>0</v>
      </c>
      <c r="L172" s="16">
        <f t="shared" si="51"/>
        <v>100</v>
      </c>
      <c r="M172" s="16">
        <f t="shared" si="52"/>
        <v>100</v>
      </c>
    </row>
    <row r="173" spans="1:13" ht="67.5" outlineLevel="7">
      <c r="A173" s="24"/>
      <c r="B173" s="24"/>
      <c r="C173" s="24"/>
      <c r="D173" s="24" t="s">
        <v>18</v>
      </c>
      <c r="E173" s="25" t="s">
        <v>19</v>
      </c>
      <c r="F173" s="20">
        <v>0</v>
      </c>
      <c r="G173" s="21">
        <v>53284.99</v>
      </c>
      <c r="H173" s="21">
        <v>53284.99</v>
      </c>
      <c r="I173" s="21">
        <v>53284.99</v>
      </c>
      <c r="J173" s="16">
        <f t="shared" si="49"/>
        <v>0</v>
      </c>
      <c r="K173" s="16">
        <v>0</v>
      </c>
      <c r="L173" s="16">
        <f t="shared" si="51"/>
        <v>100</v>
      </c>
      <c r="M173" s="16">
        <f t="shared" si="52"/>
        <v>100</v>
      </c>
    </row>
    <row r="174" spans="1:13" ht="33.75" outlineLevel="7">
      <c r="A174" s="24"/>
      <c r="B174" s="24"/>
      <c r="C174" s="24"/>
      <c r="D174" s="24" t="s">
        <v>20</v>
      </c>
      <c r="E174" s="25" t="s">
        <v>21</v>
      </c>
      <c r="F174" s="20">
        <v>0</v>
      </c>
      <c r="G174" s="21">
        <v>23320.59</v>
      </c>
      <c r="H174" s="21">
        <v>23320.59</v>
      </c>
      <c r="I174" s="21">
        <v>23320.59</v>
      </c>
      <c r="J174" s="16">
        <f t="shared" si="49"/>
        <v>0</v>
      </c>
      <c r="K174" s="16">
        <v>0</v>
      </c>
      <c r="L174" s="16">
        <f t="shared" si="51"/>
        <v>100</v>
      </c>
      <c r="M174" s="16">
        <f t="shared" si="52"/>
        <v>100</v>
      </c>
    </row>
    <row r="175" spans="1:13" ht="22.5" outlineLevel="7">
      <c r="A175" s="24"/>
      <c r="B175" s="24"/>
      <c r="C175" s="24"/>
      <c r="D175" s="18" t="s">
        <v>149</v>
      </c>
      <c r="E175" s="19" t="s">
        <v>150</v>
      </c>
      <c r="F175" s="20">
        <v>0</v>
      </c>
      <c r="G175" s="21">
        <v>26535.810000000005</v>
      </c>
      <c r="H175" s="21">
        <v>26535.81</v>
      </c>
      <c r="I175" s="21">
        <v>26535.81</v>
      </c>
      <c r="J175" s="16">
        <f t="shared" si="49"/>
        <v>0</v>
      </c>
      <c r="K175" s="16">
        <v>0</v>
      </c>
      <c r="L175" s="16">
        <f t="shared" si="51"/>
        <v>99.999999999999986</v>
      </c>
      <c r="M175" s="16">
        <f t="shared" si="52"/>
        <v>100</v>
      </c>
    </row>
    <row r="176" spans="1:13" outlineLevel="7">
      <c r="A176" s="24"/>
      <c r="B176" s="24"/>
      <c r="C176" s="24"/>
      <c r="D176" s="24" t="s">
        <v>22</v>
      </c>
      <c r="E176" s="25" t="s">
        <v>23</v>
      </c>
      <c r="F176" s="20">
        <v>0</v>
      </c>
      <c r="G176" s="21">
        <v>0</v>
      </c>
      <c r="H176" s="21">
        <v>0</v>
      </c>
      <c r="I176" s="21">
        <v>0</v>
      </c>
      <c r="J176" s="16">
        <f t="shared" si="49"/>
        <v>0</v>
      </c>
      <c r="K176" s="16">
        <v>0</v>
      </c>
      <c r="L176" s="16">
        <v>0</v>
      </c>
      <c r="M176" s="16">
        <v>0</v>
      </c>
    </row>
    <row r="177" spans="1:13" ht="42.75" outlineLevel="7">
      <c r="A177" s="22"/>
      <c r="B177" s="22"/>
      <c r="C177" s="22" t="s">
        <v>505</v>
      </c>
      <c r="D177" s="22"/>
      <c r="E177" s="23" t="s">
        <v>506</v>
      </c>
      <c r="F177" s="20">
        <v>0</v>
      </c>
      <c r="G177" s="27">
        <v>93100</v>
      </c>
      <c r="H177" s="28">
        <f t="shared" ref="H177:I177" si="69">H178</f>
        <v>93100</v>
      </c>
      <c r="I177" s="27">
        <f t="shared" si="69"/>
        <v>93100</v>
      </c>
      <c r="J177" s="16">
        <f t="shared" si="49"/>
        <v>0</v>
      </c>
      <c r="K177" s="16">
        <v>0</v>
      </c>
      <c r="L177" s="16">
        <f t="shared" si="51"/>
        <v>100</v>
      </c>
      <c r="M177" s="16">
        <f t="shared" si="52"/>
        <v>100</v>
      </c>
    </row>
    <row r="178" spans="1:13" ht="33.75" outlineLevel="7">
      <c r="A178" s="24"/>
      <c r="B178" s="24"/>
      <c r="C178" s="24"/>
      <c r="D178" s="24" t="s">
        <v>20</v>
      </c>
      <c r="E178" s="25" t="s">
        <v>21</v>
      </c>
      <c r="F178" s="20">
        <v>0</v>
      </c>
      <c r="G178" s="21">
        <v>93100</v>
      </c>
      <c r="H178" s="21">
        <v>93100</v>
      </c>
      <c r="I178" s="21">
        <v>93100</v>
      </c>
      <c r="J178" s="16">
        <f t="shared" si="49"/>
        <v>0</v>
      </c>
      <c r="K178" s="16">
        <v>0</v>
      </c>
      <c r="L178" s="16">
        <f t="shared" si="51"/>
        <v>100</v>
      </c>
      <c r="M178" s="16">
        <f t="shared" si="52"/>
        <v>100</v>
      </c>
    </row>
    <row r="179" spans="1:13" s="2" customFormat="1" ht="42" outlineLevel="7">
      <c r="A179" s="34"/>
      <c r="B179" s="34"/>
      <c r="C179" s="34" t="s">
        <v>275</v>
      </c>
      <c r="D179" s="34"/>
      <c r="E179" s="35" t="s">
        <v>276</v>
      </c>
      <c r="F179" s="28">
        <v>0</v>
      </c>
      <c r="G179" s="27">
        <v>0</v>
      </c>
      <c r="H179" s="27">
        <f t="shared" ref="H179:I182" si="70">H180</f>
        <v>6293535.25</v>
      </c>
      <c r="I179" s="27">
        <f t="shared" si="70"/>
        <v>0</v>
      </c>
      <c r="J179" s="16">
        <f t="shared" si="49"/>
        <v>-6293535.25</v>
      </c>
      <c r="K179" s="16">
        <v>0</v>
      </c>
      <c r="L179" s="16">
        <v>0</v>
      </c>
      <c r="M179" s="16">
        <f t="shared" si="52"/>
        <v>0</v>
      </c>
    </row>
    <row r="180" spans="1:13" s="2" customFormat="1" ht="31.5" outlineLevel="7">
      <c r="A180" s="34"/>
      <c r="B180" s="34"/>
      <c r="C180" s="34" t="s">
        <v>277</v>
      </c>
      <c r="D180" s="34"/>
      <c r="E180" s="35" t="s">
        <v>278</v>
      </c>
      <c r="F180" s="28">
        <v>0</v>
      </c>
      <c r="G180" s="27">
        <v>0</v>
      </c>
      <c r="H180" s="27">
        <f t="shared" si="70"/>
        <v>6293535.25</v>
      </c>
      <c r="I180" s="27">
        <f t="shared" si="70"/>
        <v>0</v>
      </c>
      <c r="J180" s="16">
        <f t="shared" si="49"/>
        <v>-6293535.25</v>
      </c>
      <c r="K180" s="16">
        <v>0</v>
      </c>
      <c r="L180" s="16">
        <v>0</v>
      </c>
      <c r="M180" s="16">
        <f t="shared" si="52"/>
        <v>0</v>
      </c>
    </row>
    <row r="181" spans="1:13" s="2" customFormat="1" ht="42" outlineLevel="7">
      <c r="A181" s="34"/>
      <c r="B181" s="34"/>
      <c r="C181" s="34" t="s">
        <v>279</v>
      </c>
      <c r="D181" s="34"/>
      <c r="E181" s="35" t="s">
        <v>280</v>
      </c>
      <c r="F181" s="28">
        <v>0</v>
      </c>
      <c r="G181" s="27">
        <v>0</v>
      </c>
      <c r="H181" s="27">
        <f t="shared" si="70"/>
        <v>6293535.25</v>
      </c>
      <c r="I181" s="27">
        <f t="shared" si="70"/>
        <v>0</v>
      </c>
      <c r="J181" s="16">
        <f t="shared" si="49"/>
        <v>-6293535.25</v>
      </c>
      <c r="K181" s="16">
        <v>0</v>
      </c>
      <c r="L181" s="16">
        <v>0</v>
      </c>
      <c r="M181" s="16">
        <f t="shared" si="52"/>
        <v>0</v>
      </c>
    </row>
    <row r="182" spans="1:13" s="2" customFormat="1" ht="42" outlineLevel="7">
      <c r="A182" s="34"/>
      <c r="B182" s="34"/>
      <c r="C182" s="34" t="s">
        <v>286</v>
      </c>
      <c r="D182" s="34"/>
      <c r="E182" s="35" t="s">
        <v>511</v>
      </c>
      <c r="F182" s="28">
        <v>0</v>
      </c>
      <c r="G182" s="27">
        <v>0</v>
      </c>
      <c r="H182" s="27">
        <f t="shared" si="70"/>
        <v>6293535.25</v>
      </c>
      <c r="I182" s="27">
        <f t="shared" si="70"/>
        <v>0</v>
      </c>
      <c r="J182" s="16">
        <f t="shared" si="49"/>
        <v>-6293535.25</v>
      </c>
      <c r="K182" s="16">
        <v>0</v>
      </c>
      <c r="L182" s="16">
        <v>0</v>
      </c>
      <c r="M182" s="16">
        <f t="shared" si="52"/>
        <v>0</v>
      </c>
    </row>
    <row r="183" spans="1:13" outlineLevel="7">
      <c r="A183" s="24"/>
      <c r="B183" s="24"/>
      <c r="C183" s="24"/>
      <c r="D183" s="24" t="s">
        <v>22</v>
      </c>
      <c r="E183" s="25" t="s">
        <v>23</v>
      </c>
      <c r="F183" s="20">
        <v>0</v>
      </c>
      <c r="G183" s="21">
        <v>0</v>
      </c>
      <c r="H183" s="21">
        <v>6293535.25</v>
      </c>
      <c r="I183" s="21">
        <v>0</v>
      </c>
      <c r="J183" s="16">
        <f t="shared" si="49"/>
        <v>-6293535.25</v>
      </c>
      <c r="K183" s="16">
        <v>0</v>
      </c>
      <c r="L183" s="16">
        <v>0</v>
      </c>
      <c r="M183" s="16">
        <f t="shared" si="52"/>
        <v>0</v>
      </c>
    </row>
    <row r="184" spans="1:13" outlineLevel="3">
      <c r="A184" s="14"/>
      <c r="B184" s="14"/>
      <c r="C184" s="14" t="s">
        <v>12</v>
      </c>
      <c r="D184" s="14"/>
      <c r="E184" s="15" t="s">
        <v>13</v>
      </c>
      <c r="F184" s="16">
        <v>45012449.060000002</v>
      </c>
      <c r="G184" s="17">
        <v>6065235.9200000046</v>
      </c>
      <c r="H184" s="16">
        <f t="shared" ref="H184:I184" si="71">H185+H192+H189</f>
        <v>7234840.629999999</v>
      </c>
      <c r="I184" s="17">
        <f t="shared" si="71"/>
        <v>6134810.8599999994</v>
      </c>
      <c r="J184" s="16">
        <f t="shared" si="49"/>
        <v>-1169604.7099999944</v>
      </c>
      <c r="K184" s="16">
        <f t="shared" si="50"/>
        <v>13.629142577473431</v>
      </c>
      <c r="L184" s="16">
        <f t="shared" si="51"/>
        <v>101.14711020177423</v>
      </c>
      <c r="M184" s="16">
        <f t="shared" si="52"/>
        <v>84.795383530099969</v>
      </c>
    </row>
    <row r="185" spans="1:13" ht="42.75" outlineLevel="4">
      <c r="A185" s="14"/>
      <c r="B185" s="14"/>
      <c r="C185" s="14" t="s">
        <v>14</v>
      </c>
      <c r="D185" s="14"/>
      <c r="E185" s="15" t="s">
        <v>15</v>
      </c>
      <c r="F185" s="16">
        <v>1585400</v>
      </c>
      <c r="G185" s="17">
        <v>1585400</v>
      </c>
      <c r="H185" s="16">
        <f t="shared" ref="H185:I185" si="72">H186</f>
        <v>1585400</v>
      </c>
      <c r="I185" s="17">
        <f t="shared" si="72"/>
        <v>1585400</v>
      </c>
      <c r="J185" s="16">
        <f t="shared" si="49"/>
        <v>0</v>
      </c>
      <c r="K185" s="16">
        <f t="shared" si="50"/>
        <v>100</v>
      </c>
      <c r="L185" s="16">
        <f t="shared" si="51"/>
        <v>100</v>
      </c>
      <c r="M185" s="16">
        <f t="shared" si="52"/>
        <v>100</v>
      </c>
    </row>
    <row r="186" spans="1:13" ht="21.75" outlineLevel="5">
      <c r="A186" s="14"/>
      <c r="B186" s="14"/>
      <c r="C186" s="14" t="s">
        <v>151</v>
      </c>
      <c r="D186" s="14"/>
      <c r="E186" s="15" t="s">
        <v>152</v>
      </c>
      <c r="F186" s="16">
        <v>1585400</v>
      </c>
      <c r="G186" s="17">
        <v>1585400</v>
      </c>
      <c r="H186" s="16">
        <f t="shared" ref="H186:I186" si="73">H187+H188</f>
        <v>1585400</v>
      </c>
      <c r="I186" s="17">
        <f t="shared" si="73"/>
        <v>1585400</v>
      </c>
      <c r="J186" s="16">
        <f t="shared" si="49"/>
        <v>0</v>
      </c>
      <c r="K186" s="16">
        <f t="shared" si="50"/>
        <v>100</v>
      </c>
      <c r="L186" s="16">
        <f t="shared" si="51"/>
        <v>100</v>
      </c>
      <c r="M186" s="16">
        <f t="shared" si="52"/>
        <v>100</v>
      </c>
    </row>
    <row r="187" spans="1:13" ht="67.5" outlineLevel="7">
      <c r="A187" s="18"/>
      <c r="B187" s="18"/>
      <c r="C187" s="18"/>
      <c r="D187" s="18" t="s">
        <v>18</v>
      </c>
      <c r="E187" s="19" t="s">
        <v>19</v>
      </c>
      <c r="F187" s="20">
        <v>1313784</v>
      </c>
      <c r="G187" s="21">
        <v>1313784</v>
      </c>
      <c r="H187" s="21">
        <v>1314862</v>
      </c>
      <c r="I187" s="21">
        <v>1314862</v>
      </c>
      <c r="J187" s="16">
        <f t="shared" si="49"/>
        <v>-1078</v>
      </c>
      <c r="K187" s="16">
        <f t="shared" si="50"/>
        <v>100.08205306199498</v>
      </c>
      <c r="L187" s="16">
        <f t="shared" si="51"/>
        <v>100.08205306199498</v>
      </c>
      <c r="M187" s="16">
        <f t="shared" si="52"/>
        <v>100</v>
      </c>
    </row>
    <row r="188" spans="1:13" ht="33.75" outlineLevel="7">
      <c r="A188" s="18"/>
      <c r="B188" s="18"/>
      <c r="C188" s="18"/>
      <c r="D188" s="18" t="s">
        <v>20</v>
      </c>
      <c r="E188" s="19" t="s">
        <v>21</v>
      </c>
      <c r="F188" s="20">
        <v>271616</v>
      </c>
      <c r="G188" s="21">
        <v>271616</v>
      </c>
      <c r="H188" s="21">
        <v>270538</v>
      </c>
      <c r="I188" s="21">
        <v>270538</v>
      </c>
      <c r="J188" s="16">
        <f t="shared" si="49"/>
        <v>1078</v>
      </c>
      <c r="K188" s="16">
        <f t="shared" si="50"/>
        <v>99.603116163996233</v>
      </c>
      <c r="L188" s="16">
        <f t="shared" si="51"/>
        <v>99.603116163996233</v>
      </c>
      <c r="M188" s="16">
        <f t="shared" si="52"/>
        <v>100</v>
      </c>
    </row>
    <row r="189" spans="1:13" outlineLevel="7">
      <c r="A189" s="22"/>
      <c r="B189" s="22"/>
      <c r="C189" s="22" t="s">
        <v>108</v>
      </c>
      <c r="D189" s="22"/>
      <c r="E189" s="23" t="s">
        <v>107</v>
      </c>
      <c r="F189" s="20">
        <v>0</v>
      </c>
      <c r="G189" s="27">
        <v>30000</v>
      </c>
      <c r="H189" s="28">
        <f t="shared" ref="H189:I190" si="74">H190</f>
        <v>30000</v>
      </c>
      <c r="I189" s="27">
        <f t="shared" si="74"/>
        <v>30000</v>
      </c>
      <c r="J189" s="16">
        <f t="shared" si="49"/>
        <v>0</v>
      </c>
      <c r="K189" s="16">
        <v>0</v>
      </c>
      <c r="L189" s="16">
        <f t="shared" si="51"/>
        <v>100</v>
      </c>
      <c r="M189" s="16">
        <f t="shared" si="52"/>
        <v>100</v>
      </c>
    </row>
    <row r="190" spans="1:13" ht="21.75" outlineLevel="7">
      <c r="A190" s="22"/>
      <c r="B190" s="22"/>
      <c r="C190" s="22" t="s">
        <v>518</v>
      </c>
      <c r="D190" s="22"/>
      <c r="E190" s="23" t="s">
        <v>519</v>
      </c>
      <c r="F190" s="20">
        <v>0</v>
      </c>
      <c r="G190" s="27">
        <v>30000</v>
      </c>
      <c r="H190" s="28">
        <f t="shared" si="74"/>
        <v>30000</v>
      </c>
      <c r="I190" s="27">
        <f t="shared" si="74"/>
        <v>30000</v>
      </c>
      <c r="J190" s="16">
        <f t="shared" si="49"/>
        <v>0</v>
      </c>
      <c r="K190" s="16">
        <v>0</v>
      </c>
      <c r="L190" s="16">
        <f t="shared" si="51"/>
        <v>100</v>
      </c>
      <c r="M190" s="16">
        <f t="shared" si="52"/>
        <v>100</v>
      </c>
    </row>
    <row r="191" spans="1:13" ht="22.5" outlineLevel="7">
      <c r="A191" s="24"/>
      <c r="B191" s="24"/>
      <c r="C191" s="24"/>
      <c r="D191" s="24" t="s">
        <v>149</v>
      </c>
      <c r="E191" s="25" t="s">
        <v>150</v>
      </c>
      <c r="F191" s="20">
        <v>0</v>
      </c>
      <c r="G191" s="21">
        <v>30000</v>
      </c>
      <c r="H191" s="21">
        <v>30000</v>
      </c>
      <c r="I191" s="21">
        <v>30000</v>
      </c>
      <c r="J191" s="16">
        <f t="shared" si="49"/>
        <v>0</v>
      </c>
      <c r="K191" s="16">
        <v>0</v>
      </c>
      <c r="L191" s="16">
        <f t="shared" si="51"/>
        <v>100</v>
      </c>
      <c r="M191" s="16">
        <f t="shared" si="52"/>
        <v>100</v>
      </c>
    </row>
    <row r="192" spans="1:13" ht="32.25" outlineLevel="4">
      <c r="A192" s="14"/>
      <c r="B192" s="14"/>
      <c r="C192" s="14" t="s">
        <v>153</v>
      </c>
      <c r="D192" s="14"/>
      <c r="E192" s="15" t="s">
        <v>154</v>
      </c>
      <c r="F192" s="16">
        <v>43427049.060000002</v>
      </c>
      <c r="G192" s="17">
        <v>4449835.9200000046</v>
      </c>
      <c r="H192" s="16">
        <f t="shared" ref="H192:I192" si="75">H197+H199+H193</f>
        <v>5619440.629999999</v>
      </c>
      <c r="I192" s="17">
        <f t="shared" si="75"/>
        <v>4519410.8599999994</v>
      </c>
      <c r="J192" s="16">
        <f t="shared" si="49"/>
        <v>-1169604.7099999944</v>
      </c>
      <c r="K192" s="16">
        <f t="shared" si="50"/>
        <v>10.406902973664771</v>
      </c>
      <c r="L192" s="16">
        <f t="shared" si="51"/>
        <v>101.5635394484387</v>
      </c>
      <c r="M192" s="16">
        <f t="shared" si="52"/>
        <v>80.424568165604057</v>
      </c>
    </row>
    <row r="193" spans="1:13" ht="32.25" outlineLevel="4">
      <c r="A193" s="22"/>
      <c r="B193" s="22"/>
      <c r="C193" s="22" t="s">
        <v>507</v>
      </c>
      <c r="D193" s="22"/>
      <c r="E193" s="23" t="s">
        <v>508</v>
      </c>
      <c r="F193" s="16">
        <v>0</v>
      </c>
      <c r="G193" s="17">
        <v>4235272.76</v>
      </c>
      <c r="H193" s="16">
        <f t="shared" ref="H193:I193" si="76">H196+H194+H195</f>
        <v>4519410.8599999994</v>
      </c>
      <c r="I193" s="17">
        <f t="shared" si="76"/>
        <v>4519410.8599999994</v>
      </c>
      <c r="J193" s="16">
        <f t="shared" si="49"/>
        <v>-284138.09999999963</v>
      </c>
      <c r="K193" s="16">
        <v>0</v>
      </c>
      <c r="L193" s="16">
        <f t="shared" si="51"/>
        <v>106.70885008124009</v>
      </c>
      <c r="M193" s="16">
        <f t="shared" si="52"/>
        <v>100</v>
      </c>
    </row>
    <row r="194" spans="1:13" ht="33.75" outlineLevel="4">
      <c r="A194" s="24"/>
      <c r="B194" s="24"/>
      <c r="C194" s="24"/>
      <c r="D194" s="24" t="s">
        <v>20</v>
      </c>
      <c r="E194" s="25" t="s">
        <v>21</v>
      </c>
      <c r="F194" s="16">
        <v>0</v>
      </c>
      <c r="G194" s="36">
        <v>3182675.72</v>
      </c>
      <c r="H194" s="36">
        <v>3359632.99</v>
      </c>
      <c r="I194" s="36">
        <v>3359632.99</v>
      </c>
      <c r="J194" s="16">
        <f t="shared" si="49"/>
        <v>-176957.27000000002</v>
      </c>
      <c r="K194" s="16">
        <v>0</v>
      </c>
      <c r="L194" s="16">
        <f t="shared" si="51"/>
        <v>105.56001570904623</v>
      </c>
      <c r="M194" s="16">
        <f t="shared" si="52"/>
        <v>100</v>
      </c>
    </row>
    <row r="195" spans="1:13" ht="22.5" outlineLevel="4">
      <c r="A195" s="24"/>
      <c r="B195" s="24"/>
      <c r="C195" s="24"/>
      <c r="D195" s="24" t="s">
        <v>149</v>
      </c>
      <c r="E195" s="25" t="s">
        <v>150</v>
      </c>
      <c r="F195" s="16">
        <v>0</v>
      </c>
      <c r="G195" s="36">
        <v>116379.77</v>
      </c>
      <c r="H195" s="36">
        <v>116379.77</v>
      </c>
      <c r="I195" s="36">
        <v>116379.77</v>
      </c>
      <c r="J195" s="16">
        <f t="shared" si="49"/>
        <v>0</v>
      </c>
      <c r="K195" s="16">
        <v>0</v>
      </c>
      <c r="L195" s="16">
        <f t="shared" si="51"/>
        <v>100</v>
      </c>
      <c r="M195" s="16">
        <f t="shared" si="52"/>
        <v>100</v>
      </c>
    </row>
    <row r="196" spans="1:13" outlineLevel="4">
      <c r="A196" s="24"/>
      <c r="B196" s="24"/>
      <c r="C196" s="24"/>
      <c r="D196" s="24" t="s">
        <v>22</v>
      </c>
      <c r="E196" s="25" t="s">
        <v>23</v>
      </c>
      <c r="F196" s="16">
        <v>0</v>
      </c>
      <c r="G196" s="36">
        <v>936217.27</v>
      </c>
      <c r="H196" s="36">
        <v>1043398.1</v>
      </c>
      <c r="I196" s="36">
        <v>1043398.1</v>
      </c>
      <c r="J196" s="16">
        <f t="shared" si="49"/>
        <v>-107180.82999999996</v>
      </c>
      <c r="K196" s="16">
        <v>0</v>
      </c>
      <c r="L196" s="16">
        <f t="shared" si="51"/>
        <v>111.4482859304657</v>
      </c>
      <c r="M196" s="16">
        <f t="shared" si="52"/>
        <v>100</v>
      </c>
    </row>
    <row r="197" spans="1:13" ht="53.25" outlineLevel="5">
      <c r="A197" s="14"/>
      <c r="B197" s="14"/>
      <c r="C197" s="14" t="s">
        <v>155</v>
      </c>
      <c r="D197" s="14"/>
      <c r="E197" s="15" t="s">
        <v>156</v>
      </c>
      <c r="F197" s="16">
        <v>21545700</v>
      </c>
      <c r="G197" s="17">
        <v>206412.45</v>
      </c>
      <c r="H197" s="16">
        <f t="shared" ref="H197:I197" si="77">H198</f>
        <v>0</v>
      </c>
      <c r="I197" s="17">
        <f t="shared" si="77"/>
        <v>0</v>
      </c>
      <c r="J197" s="16">
        <f t="shared" si="49"/>
        <v>206412.45</v>
      </c>
      <c r="K197" s="16">
        <f t="shared" si="50"/>
        <v>0</v>
      </c>
      <c r="L197" s="16">
        <f t="shared" si="51"/>
        <v>0</v>
      </c>
      <c r="M197" s="16">
        <v>0</v>
      </c>
    </row>
    <row r="198" spans="1:13" outlineLevel="7">
      <c r="A198" s="18"/>
      <c r="B198" s="18"/>
      <c r="C198" s="18"/>
      <c r="D198" s="18" t="s">
        <v>22</v>
      </c>
      <c r="E198" s="19" t="s">
        <v>23</v>
      </c>
      <c r="F198" s="20">
        <v>21545700</v>
      </c>
      <c r="G198" s="21">
        <v>206412.45</v>
      </c>
      <c r="H198" s="21">
        <v>0</v>
      </c>
      <c r="I198" s="21">
        <v>0</v>
      </c>
      <c r="J198" s="16">
        <f t="shared" si="49"/>
        <v>206412.45</v>
      </c>
      <c r="K198" s="16">
        <f t="shared" si="50"/>
        <v>0</v>
      </c>
      <c r="L198" s="16">
        <f t="shared" si="51"/>
        <v>0</v>
      </c>
      <c r="M198" s="16">
        <v>0</v>
      </c>
    </row>
    <row r="199" spans="1:13" ht="32.25" outlineLevel="5">
      <c r="A199" s="14"/>
      <c r="B199" s="14"/>
      <c r="C199" s="14" t="s">
        <v>157</v>
      </c>
      <c r="D199" s="14"/>
      <c r="E199" s="15" t="s">
        <v>158</v>
      </c>
      <c r="F199" s="16">
        <v>21881349.059999999</v>
      </c>
      <c r="G199" s="17">
        <v>8150.7099999971688</v>
      </c>
      <c r="H199" s="16">
        <f t="shared" ref="H199:I199" si="78">H200</f>
        <v>1100029.77</v>
      </c>
      <c r="I199" s="17">
        <f t="shared" si="78"/>
        <v>0</v>
      </c>
      <c r="J199" s="16">
        <f t="shared" si="49"/>
        <v>-1091879.0600000028</v>
      </c>
      <c r="K199" s="16">
        <f t="shared" si="50"/>
        <v>0</v>
      </c>
      <c r="L199" s="16">
        <f t="shared" si="51"/>
        <v>0</v>
      </c>
      <c r="M199" s="16">
        <f t="shared" si="52"/>
        <v>0</v>
      </c>
    </row>
    <row r="200" spans="1:13" outlineLevel="7">
      <c r="A200" s="18"/>
      <c r="B200" s="18"/>
      <c r="C200" s="18"/>
      <c r="D200" s="18" t="s">
        <v>22</v>
      </c>
      <c r="E200" s="19" t="s">
        <v>23</v>
      </c>
      <c r="F200" s="20">
        <v>21881349.059999999</v>
      </c>
      <c r="G200" s="21">
        <v>8150.7099999971688</v>
      </c>
      <c r="H200" s="21">
        <v>1100029.77</v>
      </c>
      <c r="I200" s="21">
        <v>0</v>
      </c>
      <c r="J200" s="16">
        <f t="shared" ref="J200:J263" si="79">G200-H200</f>
        <v>-1091879.0600000028</v>
      </c>
      <c r="K200" s="16">
        <f t="shared" ref="K200:K263" si="80">I200/F200*100</f>
        <v>0</v>
      </c>
      <c r="L200" s="16">
        <f t="shared" ref="L200:L263" si="81">I200/G200*100</f>
        <v>0</v>
      </c>
      <c r="M200" s="16">
        <f t="shared" ref="M200:M263" si="82">I200/H200*100</f>
        <v>0</v>
      </c>
    </row>
    <row r="201" spans="1:13" outlineLevel="1">
      <c r="A201" s="14"/>
      <c r="B201" s="14" t="s">
        <v>159</v>
      </c>
      <c r="C201" s="14"/>
      <c r="D201" s="14"/>
      <c r="E201" s="15" t="s">
        <v>160</v>
      </c>
      <c r="F201" s="16">
        <v>830000</v>
      </c>
      <c r="G201" s="17">
        <v>830000</v>
      </c>
      <c r="H201" s="16">
        <f t="shared" ref="H201:I205" si="83">H202</f>
        <v>877500</v>
      </c>
      <c r="I201" s="17">
        <f t="shared" si="83"/>
        <v>877500</v>
      </c>
      <c r="J201" s="16">
        <f t="shared" si="79"/>
        <v>-47500</v>
      </c>
      <c r="K201" s="16">
        <f t="shared" si="80"/>
        <v>105.72289156626506</v>
      </c>
      <c r="L201" s="16">
        <f t="shared" si="81"/>
        <v>105.72289156626506</v>
      </c>
      <c r="M201" s="16">
        <f t="shared" si="82"/>
        <v>100</v>
      </c>
    </row>
    <row r="202" spans="1:13" ht="21.75" outlineLevel="2">
      <c r="A202" s="14"/>
      <c r="B202" s="14" t="s">
        <v>161</v>
      </c>
      <c r="C202" s="14"/>
      <c r="D202" s="14"/>
      <c r="E202" s="15" t="s">
        <v>162</v>
      </c>
      <c r="F202" s="16">
        <v>830000</v>
      </c>
      <c r="G202" s="17">
        <v>830000</v>
      </c>
      <c r="H202" s="16">
        <f t="shared" si="83"/>
        <v>877500</v>
      </c>
      <c r="I202" s="17">
        <f t="shared" si="83"/>
        <v>877500</v>
      </c>
      <c r="J202" s="16">
        <f t="shared" si="79"/>
        <v>-47500</v>
      </c>
      <c r="K202" s="16">
        <f t="shared" si="80"/>
        <v>105.72289156626506</v>
      </c>
      <c r="L202" s="16">
        <f t="shared" si="81"/>
        <v>105.72289156626506</v>
      </c>
      <c r="M202" s="16">
        <f t="shared" si="82"/>
        <v>100</v>
      </c>
    </row>
    <row r="203" spans="1:13" ht="32.25" outlineLevel="3">
      <c r="A203" s="14"/>
      <c r="B203" s="14"/>
      <c r="C203" s="14" t="s">
        <v>66</v>
      </c>
      <c r="D203" s="14"/>
      <c r="E203" s="15" t="s">
        <v>67</v>
      </c>
      <c r="F203" s="16">
        <v>830000</v>
      </c>
      <c r="G203" s="17">
        <v>830000</v>
      </c>
      <c r="H203" s="16">
        <f t="shared" si="83"/>
        <v>877500</v>
      </c>
      <c r="I203" s="17">
        <f t="shared" si="83"/>
        <v>877500</v>
      </c>
      <c r="J203" s="16">
        <f t="shared" si="79"/>
        <v>-47500</v>
      </c>
      <c r="K203" s="16">
        <f t="shared" si="80"/>
        <v>105.72289156626506</v>
      </c>
      <c r="L203" s="16">
        <f t="shared" si="81"/>
        <v>105.72289156626506</v>
      </c>
      <c r="M203" s="16">
        <f t="shared" si="82"/>
        <v>100</v>
      </c>
    </row>
    <row r="204" spans="1:13" ht="42.75" outlineLevel="4">
      <c r="A204" s="14"/>
      <c r="B204" s="14"/>
      <c r="C204" s="14" t="s">
        <v>163</v>
      </c>
      <c r="D204" s="14"/>
      <c r="E204" s="15" t="s">
        <v>164</v>
      </c>
      <c r="F204" s="16">
        <v>830000</v>
      </c>
      <c r="G204" s="17">
        <v>830000</v>
      </c>
      <c r="H204" s="16">
        <f t="shared" si="83"/>
        <v>877500</v>
      </c>
      <c r="I204" s="17">
        <f t="shared" si="83"/>
        <v>877500</v>
      </c>
      <c r="J204" s="16">
        <f t="shared" si="79"/>
        <v>-47500</v>
      </c>
      <c r="K204" s="16">
        <f t="shared" si="80"/>
        <v>105.72289156626506</v>
      </c>
      <c r="L204" s="16">
        <f t="shared" si="81"/>
        <v>105.72289156626506</v>
      </c>
      <c r="M204" s="16">
        <f t="shared" si="82"/>
        <v>100</v>
      </c>
    </row>
    <row r="205" spans="1:13" ht="53.25" outlineLevel="5">
      <c r="A205" s="14"/>
      <c r="B205" s="14"/>
      <c r="C205" s="14" t="s">
        <v>165</v>
      </c>
      <c r="D205" s="14"/>
      <c r="E205" s="15" t="s">
        <v>166</v>
      </c>
      <c r="F205" s="16">
        <v>830000</v>
      </c>
      <c r="G205" s="17">
        <v>830000</v>
      </c>
      <c r="H205" s="16">
        <f t="shared" si="83"/>
        <v>877500</v>
      </c>
      <c r="I205" s="17">
        <f t="shared" si="83"/>
        <v>877500</v>
      </c>
      <c r="J205" s="16">
        <f t="shared" si="79"/>
        <v>-47500</v>
      </c>
      <c r="K205" s="16">
        <f t="shared" si="80"/>
        <v>105.72289156626506</v>
      </c>
      <c r="L205" s="16">
        <f t="shared" si="81"/>
        <v>105.72289156626506</v>
      </c>
      <c r="M205" s="16">
        <f t="shared" si="82"/>
        <v>100</v>
      </c>
    </row>
    <row r="206" spans="1:13" ht="32.25" outlineLevel="6">
      <c r="A206" s="14"/>
      <c r="B206" s="14"/>
      <c r="C206" s="14" t="s">
        <v>167</v>
      </c>
      <c r="D206" s="14"/>
      <c r="E206" s="15" t="s">
        <v>168</v>
      </c>
      <c r="F206" s="16">
        <v>830000</v>
      </c>
      <c r="G206" s="17">
        <v>830000</v>
      </c>
      <c r="H206" s="16">
        <f t="shared" ref="H206:I206" si="84">H207+H208</f>
        <v>877500</v>
      </c>
      <c r="I206" s="17">
        <f t="shared" si="84"/>
        <v>877500</v>
      </c>
      <c r="J206" s="16">
        <f t="shared" si="79"/>
        <v>-47500</v>
      </c>
      <c r="K206" s="16">
        <f t="shared" si="80"/>
        <v>105.72289156626506</v>
      </c>
      <c r="L206" s="16">
        <f t="shared" si="81"/>
        <v>105.72289156626506</v>
      </c>
      <c r="M206" s="16">
        <f t="shared" si="82"/>
        <v>100</v>
      </c>
    </row>
    <row r="207" spans="1:13" ht="67.5" outlineLevel="7">
      <c r="A207" s="18"/>
      <c r="B207" s="18"/>
      <c r="C207" s="18"/>
      <c r="D207" s="18" t="s">
        <v>18</v>
      </c>
      <c r="E207" s="19" t="s">
        <v>19</v>
      </c>
      <c r="F207" s="20">
        <v>685000</v>
      </c>
      <c r="G207" s="21">
        <v>685000</v>
      </c>
      <c r="H207" s="21">
        <v>536241.16</v>
      </c>
      <c r="I207" s="21">
        <v>536241.16</v>
      </c>
      <c r="J207" s="16">
        <f t="shared" si="79"/>
        <v>148758.83999999997</v>
      </c>
      <c r="K207" s="16">
        <f t="shared" si="80"/>
        <v>78.28338102189781</v>
      </c>
      <c r="L207" s="16">
        <f t="shared" si="81"/>
        <v>78.28338102189781</v>
      </c>
      <c r="M207" s="16">
        <f t="shared" si="82"/>
        <v>100</v>
      </c>
    </row>
    <row r="208" spans="1:13" ht="33.75" outlineLevel="7">
      <c r="A208" s="18"/>
      <c r="B208" s="18"/>
      <c r="C208" s="18"/>
      <c r="D208" s="18" t="s">
        <v>20</v>
      </c>
      <c r="E208" s="19" t="s">
        <v>21</v>
      </c>
      <c r="F208" s="20">
        <v>145000</v>
      </c>
      <c r="G208" s="21">
        <v>145000</v>
      </c>
      <c r="H208" s="21">
        <v>341258.84</v>
      </c>
      <c r="I208" s="21">
        <v>341258.84</v>
      </c>
      <c r="J208" s="16">
        <f t="shared" si="79"/>
        <v>-196258.84000000003</v>
      </c>
      <c r="K208" s="16">
        <f t="shared" si="80"/>
        <v>235.35092413793106</v>
      </c>
      <c r="L208" s="16">
        <f t="shared" si="81"/>
        <v>235.35092413793106</v>
      </c>
      <c r="M208" s="16">
        <f t="shared" si="82"/>
        <v>100</v>
      </c>
    </row>
    <row r="209" spans="1:13" ht="32.25" outlineLevel="1">
      <c r="A209" s="14"/>
      <c r="B209" s="14" t="s">
        <v>169</v>
      </c>
      <c r="C209" s="14"/>
      <c r="D209" s="14"/>
      <c r="E209" s="15" t="s">
        <v>170</v>
      </c>
      <c r="F209" s="16">
        <v>7819309.9500000002</v>
      </c>
      <c r="G209" s="17">
        <v>6769198.2199999997</v>
      </c>
      <c r="H209" s="16">
        <f t="shared" ref="H209:I209" si="85">H210+H222+H228</f>
        <v>6884198.2199999997</v>
      </c>
      <c r="I209" s="17">
        <f t="shared" si="85"/>
        <v>6773827.0999999996</v>
      </c>
      <c r="J209" s="16">
        <f t="shared" si="79"/>
        <v>-115000</v>
      </c>
      <c r="K209" s="16">
        <f t="shared" si="80"/>
        <v>86.629474254310637</v>
      </c>
      <c r="L209" s="16">
        <f t="shared" si="81"/>
        <v>100.06838151062445</v>
      </c>
      <c r="M209" s="16">
        <f t="shared" si="82"/>
        <v>98.396746919933975</v>
      </c>
    </row>
    <row r="210" spans="1:13" outlineLevel="2">
      <c r="A210" s="14"/>
      <c r="B210" s="14" t="s">
        <v>171</v>
      </c>
      <c r="C210" s="14"/>
      <c r="D210" s="14"/>
      <c r="E210" s="15" t="s">
        <v>172</v>
      </c>
      <c r="F210" s="16">
        <v>778200</v>
      </c>
      <c r="G210" s="17">
        <v>677375.67999999993</v>
      </c>
      <c r="H210" s="16">
        <f t="shared" ref="H210:I210" si="86">H211</f>
        <v>677375.67999999993</v>
      </c>
      <c r="I210" s="17">
        <f t="shared" si="86"/>
        <v>677374.56</v>
      </c>
      <c r="J210" s="16">
        <f t="shared" si="79"/>
        <v>0</v>
      </c>
      <c r="K210" s="16">
        <f t="shared" si="80"/>
        <v>87.043762528912879</v>
      </c>
      <c r="L210" s="16">
        <f t="shared" si="81"/>
        <v>99.999834656006556</v>
      </c>
      <c r="M210" s="16">
        <f t="shared" si="82"/>
        <v>99.999834656006556</v>
      </c>
    </row>
    <row r="211" spans="1:13" ht="32.25" outlineLevel="3">
      <c r="A211" s="14"/>
      <c r="B211" s="14"/>
      <c r="C211" s="14" t="s">
        <v>66</v>
      </c>
      <c r="D211" s="14"/>
      <c r="E211" s="15" t="s">
        <v>67</v>
      </c>
      <c r="F211" s="16">
        <v>778200</v>
      </c>
      <c r="G211" s="17">
        <v>677375.67999999993</v>
      </c>
      <c r="H211" s="16">
        <f t="shared" ref="H211:I211" si="87">H212+H216</f>
        <v>677375.67999999993</v>
      </c>
      <c r="I211" s="17">
        <f t="shared" si="87"/>
        <v>677374.56</v>
      </c>
      <c r="J211" s="16">
        <f t="shared" si="79"/>
        <v>0</v>
      </c>
      <c r="K211" s="16">
        <f t="shared" si="80"/>
        <v>87.043762528912879</v>
      </c>
      <c r="L211" s="16">
        <f t="shared" si="81"/>
        <v>99.999834656006556</v>
      </c>
      <c r="M211" s="16">
        <f t="shared" si="82"/>
        <v>99.999834656006556</v>
      </c>
    </row>
    <row r="212" spans="1:13" ht="42.75" outlineLevel="4">
      <c r="A212" s="14"/>
      <c r="B212" s="14"/>
      <c r="C212" s="14" t="s">
        <v>163</v>
      </c>
      <c r="D212" s="14"/>
      <c r="E212" s="15" t="s">
        <v>164</v>
      </c>
      <c r="F212" s="16">
        <v>85100</v>
      </c>
      <c r="G212" s="17">
        <v>85085</v>
      </c>
      <c r="H212" s="16">
        <f t="shared" ref="H212:I214" si="88">H213</f>
        <v>85085</v>
      </c>
      <c r="I212" s="17">
        <f t="shared" si="88"/>
        <v>85084.800000000003</v>
      </c>
      <c r="J212" s="16">
        <f t="shared" si="79"/>
        <v>0</v>
      </c>
      <c r="K212" s="16">
        <f t="shared" si="80"/>
        <v>99.982138660399528</v>
      </c>
      <c r="L212" s="16">
        <f t="shared" si="81"/>
        <v>99.999764940941418</v>
      </c>
      <c r="M212" s="16">
        <f t="shared" si="82"/>
        <v>99.999764940941418</v>
      </c>
    </row>
    <row r="213" spans="1:13" ht="42.75" outlineLevel="5">
      <c r="A213" s="14"/>
      <c r="B213" s="14"/>
      <c r="C213" s="14" t="s">
        <v>173</v>
      </c>
      <c r="D213" s="14"/>
      <c r="E213" s="15" t="s">
        <v>174</v>
      </c>
      <c r="F213" s="16">
        <v>85100</v>
      </c>
      <c r="G213" s="17">
        <v>85085</v>
      </c>
      <c r="H213" s="16">
        <f t="shared" si="88"/>
        <v>85085</v>
      </c>
      <c r="I213" s="17">
        <f t="shared" si="88"/>
        <v>85084.800000000003</v>
      </c>
      <c r="J213" s="16">
        <f t="shared" si="79"/>
        <v>0</v>
      </c>
      <c r="K213" s="16">
        <f t="shared" si="80"/>
        <v>99.982138660399528</v>
      </c>
      <c r="L213" s="16">
        <f t="shared" si="81"/>
        <v>99.999764940941418</v>
      </c>
      <c r="M213" s="16">
        <f t="shared" si="82"/>
        <v>99.999764940941418</v>
      </c>
    </row>
    <row r="214" spans="1:13" ht="21.75" outlineLevel="6">
      <c r="A214" s="14"/>
      <c r="B214" s="14"/>
      <c r="C214" s="14" t="s">
        <v>175</v>
      </c>
      <c r="D214" s="14"/>
      <c r="E214" s="15" t="s">
        <v>176</v>
      </c>
      <c r="F214" s="16">
        <v>85100</v>
      </c>
      <c r="G214" s="17">
        <v>85085</v>
      </c>
      <c r="H214" s="16">
        <f t="shared" si="88"/>
        <v>85085</v>
      </c>
      <c r="I214" s="17">
        <f t="shared" si="88"/>
        <v>85084.800000000003</v>
      </c>
      <c r="J214" s="16">
        <f t="shared" si="79"/>
        <v>0</v>
      </c>
      <c r="K214" s="16">
        <f t="shared" si="80"/>
        <v>99.982138660399528</v>
      </c>
      <c r="L214" s="16">
        <f t="shared" si="81"/>
        <v>99.999764940941418</v>
      </c>
      <c r="M214" s="16">
        <f t="shared" si="82"/>
        <v>99.999764940941418</v>
      </c>
    </row>
    <row r="215" spans="1:13" ht="33.75" outlineLevel="7">
      <c r="A215" s="18"/>
      <c r="B215" s="18"/>
      <c r="C215" s="18"/>
      <c r="D215" s="18" t="s">
        <v>20</v>
      </c>
      <c r="E215" s="19" t="s">
        <v>21</v>
      </c>
      <c r="F215" s="20">
        <v>85100</v>
      </c>
      <c r="G215" s="21">
        <v>85085</v>
      </c>
      <c r="H215" s="21">
        <v>85085</v>
      </c>
      <c r="I215" s="21">
        <v>85084.800000000003</v>
      </c>
      <c r="J215" s="16">
        <f t="shared" si="79"/>
        <v>0</v>
      </c>
      <c r="K215" s="16">
        <f t="shared" si="80"/>
        <v>99.982138660399528</v>
      </c>
      <c r="L215" s="16">
        <f t="shared" si="81"/>
        <v>99.999764940941418</v>
      </c>
      <c r="M215" s="16">
        <f t="shared" si="82"/>
        <v>99.999764940941418</v>
      </c>
    </row>
    <row r="216" spans="1:13" ht="42.75" outlineLevel="4">
      <c r="A216" s="14"/>
      <c r="B216" s="14"/>
      <c r="C216" s="14" t="s">
        <v>177</v>
      </c>
      <c r="D216" s="14"/>
      <c r="E216" s="15" t="s">
        <v>178</v>
      </c>
      <c r="F216" s="16">
        <v>693100</v>
      </c>
      <c r="G216" s="17">
        <v>592290.67999999993</v>
      </c>
      <c r="H216" s="16">
        <f t="shared" ref="H216:I216" si="89">H217</f>
        <v>592290.67999999993</v>
      </c>
      <c r="I216" s="17">
        <f t="shared" si="89"/>
        <v>592289.76</v>
      </c>
      <c r="J216" s="16">
        <f t="shared" si="79"/>
        <v>0</v>
      </c>
      <c r="K216" s="16">
        <f t="shared" si="80"/>
        <v>85.455166642620114</v>
      </c>
      <c r="L216" s="16">
        <f t="shared" si="81"/>
        <v>99.999844670863311</v>
      </c>
      <c r="M216" s="16">
        <f t="shared" si="82"/>
        <v>99.999844670863311</v>
      </c>
    </row>
    <row r="217" spans="1:13" ht="32.25" outlineLevel="5">
      <c r="A217" s="14"/>
      <c r="B217" s="14"/>
      <c r="C217" s="14" t="s">
        <v>179</v>
      </c>
      <c r="D217" s="14"/>
      <c r="E217" s="15" t="s">
        <v>180</v>
      </c>
      <c r="F217" s="16">
        <v>693100</v>
      </c>
      <c r="G217" s="17">
        <v>592290.67999999993</v>
      </c>
      <c r="H217" s="16">
        <f t="shared" ref="H217:I217" si="90">H218+H220</f>
        <v>592290.67999999993</v>
      </c>
      <c r="I217" s="17">
        <f t="shared" si="90"/>
        <v>592289.76</v>
      </c>
      <c r="J217" s="16">
        <f t="shared" si="79"/>
        <v>0</v>
      </c>
      <c r="K217" s="16">
        <f t="shared" si="80"/>
        <v>85.455166642620114</v>
      </c>
      <c r="L217" s="16">
        <f t="shared" si="81"/>
        <v>99.999844670863311</v>
      </c>
      <c r="M217" s="16">
        <f t="shared" si="82"/>
        <v>99.999844670863311</v>
      </c>
    </row>
    <row r="218" spans="1:13" ht="21.75" outlineLevel="6">
      <c r="A218" s="14"/>
      <c r="B218" s="14"/>
      <c r="C218" s="14" t="s">
        <v>181</v>
      </c>
      <c r="D218" s="14"/>
      <c r="E218" s="15" t="s">
        <v>182</v>
      </c>
      <c r="F218" s="16">
        <v>588100</v>
      </c>
      <c r="G218" s="17">
        <v>487294.68</v>
      </c>
      <c r="H218" s="16">
        <f t="shared" ref="H218:I218" si="91">H219</f>
        <v>487294.68</v>
      </c>
      <c r="I218" s="17">
        <f t="shared" si="91"/>
        <v>487293.76</v>
      </c>
      <c r="J218" s="16">
        <f t="shared" si="79"/>
        <v>0</v>
      </c>
      <c r="K218" s="16">
        <f t="shared" si="80"/>
        <v>82.858996769256933</v>
      </c>
      <c r="L218" s="16">
        <f t="shared" si="81"/>
        <v>99.999811202535611</v>
      </c>
      <c r="M218" s="16">
        <f t="shared" si="82"/>
        <v>99.999811202535611</v>
      </c>
    </row>
    <row r="219" spans="1:13" ht="33.75" outlineLevel="7">
      <c r="A219" s="18"/>
      <c r="B219" s="18"/>
      <c r="C219" s="18"/>
      <c r="D219" s="18" t="s">
        <v>20</v>
      </c>
      <c r="E219" s="19" t="s">
        <v>21</v>
      </c>
      <c r="F219" s="20">
        <v>588100</v>
      </c>
      <c r="G219" s="21">
        <v>487294.68</v>
      </c>
      <c r="H219" s="21">
        <v>487294.68</v>
      </c>
      <c r="I219" s="21">
        <v>487293.76</v>
      </c>
      <c r="J219" s="16">
        <f t="shared" si="79"/>
        <v>0</v>
      </c>
      <c r="K219" s="16">
        <f t="shared" si="80"/>
        <v>82.858996769256933</v>
      </c>
      <c r="L219" s="16">
        <f t="shared" si="81"/>
        <v>99.999811202535611</v>
      </c>
      <c r="M219" s="16">
        <f t="shared" si="82"/>
        <v>99.999811202535611</v>
      </c>
    </row>
    <row r="220" spans="1:13" ht="21.75" outlineLevel="6">
      <c r="A220" s="14"/>
      <c r="B220" s="14"/>
      <c r="C220" s="14" t="s">
        <v>183</v>
      </c>
      <c r="D220" s="14"/>
      <c r="E220" s="15" t="s">
        <v>184</v>
      </c>
      <c r="F220" s="16">
        <v>105000</v>
      </c>
      <c r="G220" s="17">
        <v>104996</v>
      </c>
      <c r="H220" s="16">
        <f t="shared" ref="H220:I220" si="92">H221</f>
        <v>104996</v>
      </c>
      <c r="I220" s="17">
        <f t="shared" si="92"/>
        <v>104996</v>
      </c>
      <c r="J220" s="16">
        <f t="shared" si="79"/>
        <v>0</v>
      </c>
      <c r="K220" s="16">
        <f t="shared" si="80"/>
        <v>99.996190476190478</v>
      </c>
      <c r="L220" s="16">
        <f t="shared" si="81"/>
        <v>100</v>
      </c>
      <c r="M220" s="16">
        <f t="shared" si="82"/>
        <v>100</v>
      </c>
    </row>
    <row r="221" spans="1:13" ht="33.75" outlineLevel="7">
      <c r="A221" s="18"/>
      <c r="B221" s="18"/>
      <c r="C221" s="18"/>
      <c r="D221" s="18" t="s">
        <v>117</v>
      </c>
      <c r="E221" s="19" t="s">
        <v>118</v>
      </c>
      <c r="F221" s="20">
        <v>105000</v>
      </c>
      <c r="G221" s="21">
        <v>104996</v>
      </c>
      <c r="H221" s="21">
        <v>104996</v>
      </c>
      <c r="I221" s="21">
        <v>104996</v>
      </c>
      <c r="J221" s="16">
        <f t="shared" si="79"/>
        <v>0</v>
      </c>
      <c r="K221" s="16">
        <f t="shared" si="80"/>
        <v>99.996190476190478</v>
      </c>
      <c r="L221" s="16">
        <f t="shared" si="81"/>
        <v>100</v>
      </c>
      <c r="M221" s="16">
        <f t="shared" si="82"/>
        <v>100</v>
      </c>
    </row>
    <row r="222" spans="1:13" ht="42.75" outlineLevel="2">
      <c r="A222" s="14"/>
      <c r="B222" s="14" t="s">
        <v>185</v>
      </c>
      <c r="C222" s="14"/>
      <c r="D222" s="14"/>
      <c r="E222" s="15" t="s">
        <v>186</v>
      </c>
      <c r="F222" s="16">
        <v>115000</v>
      </c>
      <c r="G222" s="17">
        <v>115000</v>
      </c>
      <c r="H222" s="16">
        <f t="shared" ref="H222:I226" si="93">H223</f>
        <v>230000</v>
      </c>
      <c r="I222" s="17">
        <f t="shared" si="93"/>
        <v>230000</v>
      </c>
      <c r="J222" s="16">
        <f t="shared" si="79"/>
        <v>-115000</v>
      </c>
      <c r="K222" s="16">
        <f t="shared" si="80"/>
        <v>200</v>
      </c>
      <c r="L222" s="16">
        <f t="shared" si="81"/>
        <v>200</v>
      </c>
      <c r="M222" s="16">
        <f t="shared" si="82"/>
        <v>100</v>
      </c>
    </row>
    <row r="223" spans="1:13" ht="32.25" outlineLevel="3">
      <c r="A223" s="14"/>
      <c r="B223" s="14"/>
      <c r="C223" s="14" t="s">
        <v>66</v>
      </c>
      <c r="D223" s="14"/>
      <c r="E223" s="15" t="s">
        <v>67</v>
      </c>
      <c r="F223" s="16">
        <v>115000</v>
      </c>
      <c r="G223" s="17">
        <v>115000</v>
      </c>
      <c r="H223" s="16">
        <f t="shared" si="93"/>
        <v>230000</v>
      </c>
      <c r="I223" s="17">
        <f t="shared" si="93"/>
        <v>230000</v>
      </c>
      <c r="J223" s="16">
        <f t="shared" si="79"/>
        <v>-115000</v>
      </c>
      <c r="K223" s="16">
        <f t="shared" si="80"/>
        <v>200</v>
      </c>
      <c r="L223" s="16">
        <f t="shared" si="81"/>
        <v>200</v>
      </c>
      <c r="M223" s="16">
        <f t="shared" si="82"/>
        <v>100</v>
      </c>
    </row>
    <row r="224" spans="1:13" ht="42.75" outlineLevel="4">
      <c r="A224" s="14"/>
      <c r="B224" s="14"/>
      <c r="C224" s="14" t="s">
        <v>163</v>
      </c>
      <c r="D224" s="14"/>
      <c r="E224" s="15" t="s">
        <v>164</v>
      </c>
      <c r="F224" s="16">
        <v>115000</v>
      </c>
      <c r="G224" s="17">
        <v>115000</v>
      </c>
      <c r="H224" s="16">
        <f t="shared" si="93"/>
        <v>230000</v>
      </c>
      <c r="I224" s="17">
        <f t="shared" si="93"/>
        <v>230000</v>
      </c>
      <c r="J224" s="16">
        <f t="shared" si="79"/>
        <v>-115000</v>
      </c>
      <c r="K224" s="16">
        <f t="shared" si="80"/>
        <v>200</v>
      </c>
      <c r="L224" s="16">
        <f t="shared" si="81"/>
        <v>200</v>
      </c>
      <c r="M224" s="16">
        <f t="shared" si="82"/>
        <v>100</v>
      </c>
    </row>
    <row r="225" spans="1:13" ht="42.75" outlineLevel="5">
      <c r="A225" s="14"/>
      <c r="B225" s="14"/>
      <c r="C225" s="14" t="s">
        <v>173</v>
      </c>
      <c r="D225" s="14"/>
      <c r="E225" s="15" t="s">
        <v>174</v>
      </c>
      <c r="F225" s="16">
        <v>115000</v>
      </c>
      <c r="G225" s="17">
        <v>115000</v>
      </c>
      <c r="H225" s="16">
        <f t="shared" si="93"/>
        <v>230000</v>
      </c>
      <c r="I225" s="17">
        <f t="shared" si="93"/>
        <v>230000</v>
      </c>
      <c r="J225" s="16">
        <f t="shared" si="79"/>
        <v>-115000</v>
      </c>
      <c r="K225" s="16">
        <f t="shared" si="80"/>
        <v>200</v>
      </c>
      <c r="L225" s="16">
        <f t="shared" si="81"/>
        <v>200</v>
      </c>
      <c r="M225" s="16">
        <f t="shared" si="82"/>
        <v>100</v>
      </c>
    </row>
    <row r="226" spans="1:13" ht="21.75" outlineLevel="6">
      <c r="A226" s="14"/>
      <c r="B226" s="14"/>
      <c r="C226" s="14" t="s">
        <v>187</v>
      </c>
      <c r="D226" s="14"/>
      <c r="E226" s="15" t="s">
        <v>188</v>
      </c>
      <c r="F226" s="16">
        <v>115000</v>
      </c>
      <c r="G226" s="17">
        <v>115000</v>
      </c>
      <c r="H226" s="16">
        <f t="shared" si="93"/>
        <v>230000</v>
      </c>
      <c r="I226" s="17">
        <f t="shared" si="93"/>
        <v>230000</v>
      </c>
      <c r="J226" s="16">
        <f t="shared" si="79"/>
        <v>-115000</v>
      </c>
      <c r="K226" s="16">
        <f t="shared" si="80"/>
        <v>200</v>
      </c>
      <c r="L226" s="16">
        <f t="shared" si="81"/>
        <v>200</v>
      </c>
      <c r="M226" s="16">
        <f t="shared" si="82"/>
        <v>100</v>
      </c>
    </row>
    <row r="227" spans="1:13" ht="33.75" outlineLevel="7">
      <c r="A227" s="18"/>
      <c r="B227" s="18"/>
      <c r="C227" s="18"/>
      <c r="D227" s="18" t="s">
        <v>20</v>
      </c>
      <c r="E227" s="19" t="s">
        <v>21</v>
      </c>
      <c r="F227" s="20">
        <v>115000</v>
      </c>
      <c r="G227" s="21">
        <v>115000</v>
      </c>
      <c r="H227" s="21">
        <v>230000</v>
      </c>
      <c r="I227" s="21">
        <v>230000</v>
      </c>
      <c r="J227" s="16">
        <f t="shared" si="79"/>
        <v>-115000</v>
      </c>
      <c r="K227" s="16">
        <f t="shared" si="80"/>
        <v>200</v>
      </c>
      <c r="L227" s="16">
        <f t="shared" si="81"/>
        <v>200</v>
      </c>
      <c r="M227" s="16">
        <f t="shared" si="82"/>
        <v>100</v>
      </c>
    </row>
    <row r="228" spans="1:13" ht="32.25" outlineLevel="2">
      <c r="A228" s="14"/>
      <c r="B228" s="14" t="s">
        <v>189</v>
      </c>
      <c r="C228" s="14"/>
      <c r="D228" s="14"/>
      <c r="E228" s="15" t="s">
        <v>190</v>
      </c>
      <c r="F228" s="16">
        <v>6926109.9500000002</v>
      </c>
      <c r="G228" s="17">
        <v>5976822.54</v>
      </c>
      <c r="H228" s="16">
        <f t="shared" ref="H228:I228" si="94">H229</f>
        <v>5976822.54</v>
      </c>
      <c r="I228" s="17">
        <f t="shared" si="94"/>
        <v>5866452.54</v>
      </c>
      <c r="J228" s="16">
        <f t="shared" si="79"/>
        <v>0</v>
      </c>
      <c r="K228" s="16">
        <f t="shared" si="80"/>
        <v>84.700540163963183</v>
      </c>
      <c r="L228" s="16">
        <f t="shared" si="81"/>
        <v>98.153366621455689</v>
      </c>
      <c r="M228" s="16">
        <f t="shared" si="82"/>
        <v>98.153366621455689</v>
      </c>
    </row>
    <row r="229" spans="1:13" ht="32.25" outlineLevel="3">
      <c r="A229" s="14"/>
      <c r="B229" s="14"/>
      <c r="C229" s="14" t="s">
        <v>66</v>
      </c>
      <c r="D229" s="14"/>
      <c r="E229" s="15" t="s">
        <v>67</v>
      </c>
      <c r="F229" s="16">
        <v>6926109.9500000002</v>
      </c>
      <c r="G229" s="17">
        <v>5976822.54</v>
      </c>
      <c r="H229" s="16">
        <f t="shared" ref="H229:I229" si="95">H230+H240</f>
        <v>5976822.54</v>
      </c>
      <c r="I229" s="17">
        <f t="shared" si="95"/>
        <v>5866452.54</v>
      </c>
      <c r="J229" s="16">
        <f t="shared" si="79"/>
        <v>0</v>
      </c>
      <c r="K229" s="16">
        <f t="shared" si="80"/>
        <v>84.700540163963183</v>
      </c>
      <c r="L229" s="16">
        <f t="shared" si="81"/>
        <v>98.153366621455689</v>
      </c>
      <c r="M229" s="16">
        <f t="shared" si="82"/>
        <v>98.153366621455689</v>
      </c>
    </row>
    <row r="230" spans="1:13" ht="42.75" outlineLevel="4">
      <c r="A230" s="14"/>
      <c r="B230" s="14"/>
      <c r="C230" s="14" t="s">
        <v>163</v>
      </c>
      <c r="D230" s="14"/>
      <c r="E230" s="15" t="s">
        <v>164</v>
      </c>
      <c r="F230" s="16">
        <v>6889289.9500000002</v>
      </c>
      <c r="G230" s="17">
        <v>5940002.54</v>
      </c>
      <c r="H230" s="16">
        <f t="shared" ref="H230:I230" si="96">H231+H236</f>
        <v>5940002.54</v>
      </c>
      <c r="I230" s="17">
        <f t="shared" si="96"/>
        <v>5829632.54</v>
      </c>
      <c r="J230" s="16">
        <f t="shared" si="79"/>
        <v>0</v>
      </c>
      <c r="K230" s="16">
        <f t="shared" si="80"/>
        <v>84.618771779231039</v>
      </c>
      <c r="L230" s="16">
        <f t="shared" si="81"/>
        <v>98.141919986451725</v>
      </c>
      <c r="M230" s="16">
        <f t="shared" si="82"/>
        <v>98.141919986451725</v>
      </c>
    </row>
    <row r="231" spans="1:13" ht="53.25" outlineLevel="5">
      <c r="A231" s="14"/>
      <c r="B231" s="14"/>
      <c r="C231" s="14" t="s">
        <v>165</v>
      </c>
      <c r="D231" s="14"/>
      <c r="E231" s="15" t="s">
        <v>166</v>
      </c>
      <c r="F231" s="16">
        <v>667660</v>
      </c>
      <c r="G231" s="17">
        <v>667660</v>
      </c>
      <c r="H231" s="16">
        <f t="shared" ref="H231:I231" si="97">H232+H234</f>
        <v>667660</v>
      </c>
      <c r="I231" s="17">
        <f t="shared" si="97"/>
        <v>557290</v>
      </c>
      <c r="J231" s="16">
        <f t="shared" si="79"/>
        <v>0</v>
      </c>
      <c r="K231" s="16">
        <f t="shared" si="80"/>
        <v>83.469130994817718</v>
      </c>
      <c r="L231" s="16">
        <f t="shared" si="81"/>
        <v>83.469130994817718</v>
      </c>
      <c r="M231" s="16">
        <f t="shared" si="82"/>
        <v>83.469130994817718</v>
      </c>
    </row>
    <row r="232" spans="1:13" ht="53.25" outlineLevel="6">
      <c r="A232" s="14"/>
      <c r="B232" s="14"/>
      <c r="C232" s="14" t="s">
        <v>191</v>
      </c>
      <c r="D232" s="14"/>
      <c r="E232" s="15" t="s">
        <v>192</v>
      </c>
      <c r="F232" s="16">
        <v>292560</v>
      </c>
      <c r="G232" s="17">
        <v>292560</v>
      </c>
      <c r="H232" s="16">
        <f t="shared" ref="H232:I232" si="98">H233</f>
        <v>292560</v>
      </c>
      <c r="I232" s="17">
        <f t="shared" si="98"/>
        <v>292560</v>
      </c>
      <c r="J232" s="16">
        <f t="shared" si="79"/>
        <v>0</v>
      </c>
      <c r="K232" s="16">
        <f t="shared" si="80"/>
        <v>100</v>
      </c>
      <c r="L232" s="16">
        <f t="shared" si="81"/>
        <v>100</v>
      </c>
      <c r="M232" s="16">
        <f t="shared" si="82"/>
        <v>100</v>
      </c>
    </row>
    <row r="233" spans="1:13" ht="33.75" outlineLevel="7">
      <c r="A233" s="18"/>
      <c r="B233" s="18"/>
      <c r="C233" s="18"/>
      <c r="D233" s="18" t="s">
        <v>117</v>
      </c>
      <c r="E233" s="19" t="s">
        <v>118</v>
      </c>
      <c r="F233" s="20">
        <v>292560</v>
      </c>
      <c r="G233" s="21">
        <v>292560</v>
      </c>
      <c r="H233" s="21">
        <v>292560</v>
      </c>
      <c r="I233" s="21">
        <v>292560</v>
      </c>
      <c r="J233" s="16">
        <f t="shared" si="79"/>
        <v>0</v>
      </c>
      <c r="K233" s="16">
        <f t="shared" si="80"/>
        <v>100</v>
      </c>
      <c r="L233" s="16">
        <f t="shared" si="81"/>
        <v>100</v>
      </c>
      <c r="M233" s="16">
        <f t="shared" si="82"/>
        <v>100</v>
      </c>
    </row>
    <row r="234" spans="1:13" ht="32.25" outlineLevel="6">
      <c r="A234" s="14"/>
      <c r="B234" s="14"/>
      <c r="C234" s="14" t="s">
        <v>193</v>
      </c>
      <c r="D234" s="14"/>
      <c r="E234" s="15" t="s">
        <v>194</v>
      </c>
      <c r="F234" s="16">
        <v>375100</v>
      </c>
      <c r="G234" s="17">
        <v>375100</v>
      </c>
      <c r="H234" s="16">
        <f t="shared" ref="H234:I234" si="99">H235</f>
        <v>375100</v>
      </c>
      <c r="I234" s="17">
        <f t="shared" si="99"/>
        <v>264730</v>
      </c>
      <c r="J234" s="16">
        <f t="shared" si="79"/>
        <v>0</v>
      </c>
      <c r="K234" s="16">
        <f t="shared" si="80"/>
        <v>70.575846440949078</v>
      </c>
      <c r="L234" s="16">
        <f t="shared" si="81"/>
        <v>70.575846440949078</v>
      </c>
      <c r="M234" s="16">
        <f t="shared" si="82"/>
        <v>70.575846440949078</v>
      </c>
    </row>
    <row r="235" spans="1:13" ht="67.5" outlineLevel="7">
      <c r="A235" s="18"/>
      <c r="B235" s="18"/>
      <c r="C235" s="18"/>
      <c r="D235" s="18" t="s">
        <v>18</v>
      </c>
      <c r="E235" s="19" t="s">
        <v>19</v>
      </c>
      <c r="F235" s="20">
        <v>375100</v>
      </c>
      <c r="G235" s="21">
        <v>375100</v>
      </c>
      <c r="H235" s="21">
        <v>375100</v>
      </c>
      <c r="I235" s="21">
        <v>264730</v>
      </c>
      <c r="J235" s="16">
        <f t="shared" si="79"/>
        <v>0</v>
      </c>
      <c r="K235" s="16">
        <f t="shared" si="80"/>
        <v>70.575846440949078</v>
      </c>
      <c r="L235" s="16">
        <f t="shared" si="81"/>
        <v>70.575846440949078</v>
      </c>
      <c r="M235" s="16">
        <f t="shared" si="82"/>
        <v>70.575846440949078</v>
      </c>
    </row>
    <row r="236" spans="1:13" ht="42.75" outlineLevel="5">
      <c r="A236" s="14"/>
      <c r="B236" s="14"/>
      <c r="C236" s="14" t="s">
        <v>173</v>
      </c>
      <c r="D236" s="14"/>
      <c r="E236" s="15" t="s">
        <v>174</v>
      </c>
      <c r="F236" s="16">
        <v>6221629.9500000002</v>
      </c>
      <c r="G236" s="17">
        <v>5272342.54</v>
      </c>
      <c r="H236" s="16">
        <f t="shared" ref="H236:I236" si="100">H237</f>
        <v>5272342.54</v>
      </c>
      <c r="I236" s="17">
        <f t="shared" si="100"/>
        <v>5272342.54</v>
      </c>
      <c r="J236" s="16">
        <f t="shared" si="79"/>
        <v>0</v>
      </c>
      <c r="K236" s="16">
        <f t="shared" si="80"/>
        <v>84.742142852774464</v>
      </c>
      <c r="L236" s="16">
        <f t="shared" si="81"/>
        <v>100</v>
      </c>
      <c r="M236" s="16">
        <f t="shared" si="82"/>
        <v>100</v>
      </c>
    </row>
    <row r="237" spans="1:13" ht="63.75" outlineLevel="6">
      <c r="A237" s="14"/>
      <c r="B237" s="14"/>
      <c r="C237" s="14" t="s">
        <v>195</v>
      </c>
      <c r="D237" s="14"/>
      <c r="E237" s="15" t="s">
        <v>196</v>
      </c>
      <c r="F237" s="16">
        <v>6221629.9500000002</v>
      </c>
      <c r="G237" s="17">
        <v>5272342.54</v>
      </c>
      <c r="H237" s="16">
        <f t="shared" ref="H237:I237" si="101">H238+H239</f>
        <v>5272342.54</v>
      </c>
      <c r="I237" s="17">
        <f t="shared" si="101"/>
        <v>5272342.54</v>
      </c>
      <c r="J237" s="16">
        <f t="shared" si="79"/>
        <v>0</v>
      </c>
      <c r="K237" s="16">
        <f t="shared" si="80"/>
        <v>84.742142852774464</v>
      </c>
      <c r="L237" s="16">
        <f t="shared" si="81"/>
        <v>100</v>
      </c>
      <c r="M237" s="16">
        <f t="shared" si="82"/>
        <v>100</v>
      </c>
    </row>
    <row r="238" spans="1:13" ht="67.5" outlineLevel="7">
      <c r="A238" s="18"/>
      <c r="B238" s="18"/>
      <c r="C238" s="18"/>
      <c r="D238" s="18" t="s">
        <v>18</v>
      </c>
      <c r="E238" s="19" t="s">
        <v>19</v>
      </c>
      <c r="F238" s="20">
        <v>5783972.5099999998</v>
      </c>
      <c r="G238" s="21">
        <v>4770540.6899999995</v>
      </c>
      <c r="H238" s="21">
        <v>4760148.6900000004</v>
      </c>
      <c r="I238" s="21">
        <v>4760148.6900000004</v>
      </c>
      <c r="J238" s="16">
        <f t="shared" si="79"/>
        <v>10391.999999999069</v>
      </c>
      <c r="K238" s="16">
        <f t="shared" si="80"/>
        <v>82.298950794978808</v>
      </c>
      <c r="L238" s="16">
        <f t="shared" si="81"/>
        <v>99.782163057076886</v>
      </c>
      <c r="M238" s="16">
        <f t="shared" si="82"/>
        <v>100</v>
      </c>
    </row>
    <row r="239" spans="1:13" ht="33.75" outlineLevel="7">
      <c r="A239" s="18"/>
      <c r="B239" s="18"/>
      <c r="C239" s="18"/>
      <c r="D239" s="18" t="s">
        <v>20</v>
      </c>
      <c r="E239" s="19" t="s">
        <v>21</v>
      </c>
      <c r="F239" s="20">
        <v>437657.44</v>
      </c>
      <c r="G239" s="21">
        <v>501801.85</v>
      </c>
      <c r="H239" s="21">
        <v>512193.85</v>
      </c>
      <c r="I239" s="21">
        <v>512193.85</v>
      </c>
      <c r="J239" s="16">
        <f t="shared" si="79"/>
        <v>-10392</v>
      </c>
      <c r="K239" s="16">
        <f t="shared" si="80"/>
        <v>117.03076497454263</v>
      </c>
      <c r="L239" s="16">
        <f t="shared" si="81"/>
        <v>102.07093696446117</v>
      </c>
      <c r="M239" s="16">
        <f t="shared" si="82"/>
        <v>100</v>
      </c>
    </row>
    <row r="240" spans="1:13" ht="42.75" outlineLevel="4">
      <c r="A240" s="14"/>
      <c r="B240" s="14"/>
      <c r="C240" s="14" t="s">
        <v>197</v>
      </c>
      <c r="D240" s="14"/>
      <c r="E240" s="15" t="s">
        <v>198</v>
      </c>
      <c r="F240" s="16">
        <v>36820</v>
      </c>
      <c r="G240" s="17">
        <v>36820</v>
      </c>
      <c r="H240" s="16">
        <f t="shared" ref="H240:I242" si="102">H241</f>
        <v>36820</v>
      </c>
      <c r="I240" s="17">
        <f t="shared" si="102"/>
        <v>36820</v>
      </c>
      <c r="J240" s="16">
        <f t="shared" si="79"/>
        <v>0</v>
      </c>
      <c r="K240" s="16">
        <f t="shared" si="80"/>
        <v>100</v>
      </c>
      <c r="L240" s="16">
        <f t="shared" si="81"/>
        <v>100</v>
      </c>
      <c r="M240" s="16">
        <f t="shared" si="82"/>
        <v>100</v>
      </c>
    </row>
    <row r="241" spans="1:13" ht="32.25" outlineLevel="5">
      <c r="A241" s="14"/>
      <c r="B241" s="14"/>
      <c r="C241" s="14" t="s">
        <v>199</v>
      </c>
      <c r="D241" s="14"/>
      <c r="E241" s="15" t="s">
        <v>200</v>
      </c>
      <c r="F241" s="16">
        <v>36820</v>
      </c>
      <c r="G241" s="17">
        <v>36820</v>
      </c>
      <c r="H241" s="16">
        <f t="shared" si="102"/>
        <v>36820</v>
      </c>
      <c r="I241" s="17">
        <f t="shared" si="102"/>
        <v>36820</v>
      </c>
      <c r="J241" s="16">
        <f t="shared" si="79"/>
        <v>0</v>
      </c>
      <c r="K241" s="16">
        <f t="shared" si="80"/>
        <v>100</v>
      </c>
      <c r="L241" s="16">
        <f t="shared" si="81"/>
        <v>100</v>
      </c>
      <c r="M241" s="16">
        <f t="shared" si="82"/>
        <v>100</v>
      </c>
    </row>
    <row r="242" spans="1:13" ht="53.25" outlineLevel="6">
      <c r="A242" s="14"/>
      <c r="B242" s="14"/>
      <c r="C242" s="14" t="s">
        <v>201</v>
      </c>
      <c r="D242" s="14"/>
      <c r="E242" s="15" t="s">
        <v>202</v>
      </c>
      <c r="F242" s="16">
        <v>36820</v>
      </c>
      <c r="G242" s="17">
        <v>36820</v>
      </c>
      <c r="H242" s="16">
        <f t="shared" si="102"/>
        <v>36820</v>
      </c>
      <c r="I242" s="17">
        <f t="shared" si="102"/>
        <v>36820</v>
      </c>
      <c r="J242" s="16">
        <f t="shared" si="79"/>
        <v>0</v>
      </c>
      <c r="K242" s="16">
        <f t="shared" si="80"/>
        <v>100</v>
      </c>
      <c r="L242" s="16">
        <f t="shared" si="81"/>
        <v>100</v>
      </c>
      <c r="M242" s="16">
        <f t="shared" si="82"/>
        <v>100</v>
      </c>
    </row>
    <row r="243" spans="1:13" ht="33.75" outlineLevel="7">
      <c r="A243" s="18"/>
      <c r="B243" s="18"/>
      <c r="C243" s="18"/>
      <c r="D243" s="18" t="s">
        <v>20</v>
      </c>
      <c r="E243" s="19" t="s">
        <v>21</v>
      </c>
      <c r="F243" s="20">
        <v>36820</v>
      </c>
      <c r="G243" s="21">
        <v>36820</v>
      </c>
      <c r="H243" s="21">
        <v>36820</v>
      </c>
      <c r="I243" s="21">
        <v>36820</v>
      </c>
      <c r="J243" s="16">
        <f t="shared" si="79"/>
        <v>0</v>
      </c>
      <c r="K243" s="16">
        <f t="shared" si="80"/>
        <v>100</v>
      </c>
      <c r="L243" s="16">
        <f t="shared" si="81"/>
        <v>100</v>
      </c>
      <c r="M243" s="16">
        <f t="shared" si="82"/>
        <v>100</v>
      </c>
    </row>
    <row r="244" spans="1:13" outlineLevel="1">
      <c r="A244" s="14"/>
      <c r="B244" s="14" t="s">
        <v>203</v>
      </c>
      <c r="C244" s="14"/>
      <c r="D244" s="14"/>
      <c r="E244" s="15" t="s">
        <v>204</v>
      </c>
      <c r="F244" s="16">
        <v>95678813.980000004</v>
      </c>
      <c r="G244" s="17">
        <v>104728418.21000001</v>
      </c>
      <c r="H244" s="16">
        <f t="shared" ref="H244:I244" si="103">H245+H256+H264+H269+H280</f>
        <v>136266062.5</v>
      </c>
      <c r="I244" s="17">
        <f t="shared" si="103"/>
        <v>134953611.75</v>
      </c>
      <c r="J244" s="16">
        <f t="shared" si="79"/>
        <v>-31537644.289999992</v>
      </c>
      <c r="K244" s="16">
        <f t="shared" si="80"/>
        <v>141.04858341806965</v>
      </c>
      <c r="L244" s="16">
        <f t="shared" si="81"/>
        <v>128.86054621716224</v>
      </c>
      <c r="M244" s="16">
        <f t="shared" si="82"/>
        <v>99.036846940521229</v>
      </c>
    </row>
    <row r="245" spans="1:13" outlineLevel="2">
      <c r="A245" s="14"/>
      <c r="B245" s="14" t="s">
        <v>205</v>
      </c>
      <c r="C245" s="14"/>
      <c r="D245" s="14"/>
      <c r="E245" s="15" t="s">
        <v>206</v>
      </c>
      <c r="F245" s="16">
        <v>750644.37</v>
      </c>
      <c r="G245" s="17">
        <v>714333</v>
      </c>
      <c r="H245" s="16">
        <f t="shared" ref="H245:I245" si="104">H246+H251</f>
        <v>714333</v>
      </c>
      <c r="I245" s="17">
        <f t="shared" si="104"/>
        <v>712590.79</v>
      </c>
      <c r="J245" s="16">
        <f t="shared" si="79"/>
        <v>0</v>
      </c>
      <c r="K245" s="16">
        <f t="shared" si="80"/>
        <v>94.930544806457419</v>
      </c>
      <c r="L245" s="16">
        <f t="shared" si="81"/>
        <v>99.756106745733447</v>
      </c>
      <c r="M245" s="16">
        <f t="shared" si="82"/>
        <v>99.756106745733447</v>
      </c>
    </row>
    <row r="246" spans="1:13" ht="32.25" outlineLevel="3">
      <c r="A246" s="14"/>
      <c r="B246" s="14"/>
      <c r="C246" s="14" t="s">
        <v>66</v>
      </c>
      <c r="D246" s="14"/>
      <c r="E246" s="15" t="s">
        <v>67</v>
      </c>
      <c r="F246" s="16">
        <v>683200</v>
      </c>
      <c r="G246" s="17">
        <v>683200</v>
      </c>
      <c r="H246" s="16">
        <f t="shared" ref="H246:I249" si="105">H247</f>
        <v>683200</v>
      </c>
      <c r="I246" s="17">
        <f t="shared" si="105"/>
        <v>681457.79</v>
      </c>
      <c r="J246" s="16">
        <f t="shared" si="79"/>
        <v>0</v>
      </c>
      <c r="K246" s="16">
        <f t="shared" si="80"/>
        <v>99.744992681498829</v>
      </c>
      <c r="L246" s="16">
        <f t="shared" si="81"/>
        <v>99.744992681498829</v>
      </c>
      <c r="M246" s="16">
        <f t="shared" si="82"/>
        <v>99.744992681498829</v>
      </c>
    </row>
    <row r="247" spans="1:13" ht="42.75" outlineLevel="4">
      <c r="A247" s="14"/>
      <c r="B247" s="14"/>
      <c r="C247" s="14" t="s">
        <v>68</v>
      </c>
      <c r="D247" s="14"/>
      <c r="E247" s="15" t="s">
        <v>69</v>
      </c>
      <c r="F247" s="16">
        <v>683200</v>
      </c>
      <c r="G247" s="17">
        <v>683200</v>
      </c>
      <c r="H247" s="16">
        <f t="shared" si="105"/>
        <v>683200</v>
      </c>
      <c r="I247" s="17">
        <f t="shared" si="105"/>
        <v>681457.79</v>
      </c>
      <c r="J247" s="16">
        <f t="shared" si="79"/>
        <v>0</v>
      </c>
      <c r="K247" s="16">
        <f t="shared" si="80"/>
        <v>99.744992681498829</v>
      </c>
      <c r="L247" s="16">
        <f t="shared" si="81"/>
        <v>99.744992681498829</v>
      </c>
      <c r="M247" s="16">
        <f t="shared" si="82"/>
        <v>99.744992681498829</v>
      </c>
    </row>
    <row r="248" spans="1:13" ht="21.75" outlineLevel="5">
      <c r="A248" s="14"/>
      <c r="B248" s="14"/>
      <c r="C248" s="14" t="s">
        <v>70</v>
      </c>
      <c r="D248" s="14"/>
      <c r="E248" s="15" t="s">
        <v>71</v>
      </c>
      <c r="F248" s="16">
        <v>683200</v>
      </c>
      <c r="G248" s="17">
        <v>683200</v>
      </c>
      <c r="H248" s="16">
        <f t="shared" si="105"/>
        <v>683200</v>
      </c>
      <c r="I248" s="17">
        <f t="shared" si="105"/>
        <v>681457.79</v>
      </c>
      <c r="J248" s="16">
        <f t="shared" si="79"/>
        <v>0</v>
      </c>
      <c r="K248" s="16">
        <f t="shared" si="80"/>
        <v>99.744992681498829</v>
      </c>
      <c r="L248" s="16">
        <f t="shared" si="81"/>
        <v>99.744992681498829</v>
      </c>
      <c r="M248" s="16">
        <f t="shared" si="82"/>
        <v>99.744992681498829</v>
      </c>
    </row>
    <row r="249" spans="1:13" ht="32.25" outlineLevel="6">
      <c r="A249" s="14"/>
      <c r="B249" s="14"/>
      <c r="C249" s="14" t="s">
        <v>207</v>
      </c>
      <c r="D249" s="14"/>
      <c r="E249" s="15" t="s">
        <v>208</v>
      </c>
      <c r="F249" s="16">
        <v>683200</v>
      </c>
      <c r="G249" s="17">
        <v>683200</v>
      </c>
      <c r="H249" s="16">
        <f t="shared" si="105"/>
        <v>683200</v>
      </c>
      <c r="I249" s="17">
        <f t="shared" si="105"/>
        <v>681457.79</v>
      </c>
      <c r="J249" s="16">
        <f t="shared" si="79"/>
        <v>0</v>
      </c>
      <c r="K249" s="16">
        <f t="shared" si="80"/>
        <v>99.744992681498829</v>
      </c>
      <c r="L249" s="16">
        <f t="shared" si="81"/>
        <v>99.744992681498829</v>
      </c>
      <c r="M249" s="16">
        <f t="shared" si="82"/>
        <v>99.744992681498829</v>
      </c>
    </row>
    <row r="250" spans="1:13" ht="33.75" outlineLevel="7">
      <c r="A250" s="18"/>
      <c r="B250" s="18"/>
      <c r="C250" s="18"/>
      <c r="D250" s="18" t="s">
        <v>20</v>
      </c>
      <c r="E250" s="19" t="s">
        <v>21</v>
      </c>
      <c r="F250" s="20">
        <v>683200</v>
      </c>
      <c r="G250" s="21">
        <v>683200</v>
      </c>
      <c r="H250" s="21">
        <v>683200</v>
      </c>
      <c r="I250" s="21">
        <v>681457.79</v>
      </c>
      <c r="J250" s="16">
        <f t="shared" si="79"/>
        <v>0</v>
      </c>
      <c r="K250" s="16">
        <f t="shared" si="80"/>
        <v>99.744992681498829</v>
      </c>
      <c r="L250" s="16">
        <f t="shared" si="81"/>
        <v>99.744992681498829</v>
      </c>
      <c r="M250" s="16">
        <f t="shared" si="82"/>
        <v>99.744992681498829</v>
      </c>
    </row>
    <row r="251" spans="1:13" ht="32.25" outlineLevel="3">
      <c r="A251" s="14"/>
      <c r="B251" s="14"/>
      <c r="C251" s="14" t="s">
        <v>209</v>
      </c>
      <c r="D251" s="14"/>
      <c r="E251" s="15" t="s">
        <v>210</v>
      </c>
      <c r="F251" s="16">
        <v>67444.37</v>
      </c>
      <c r="G251" s="17">
        <v>31132.999999999993</v>
      </c>
      <c r="H251" s="16">
        <f t="shared" ref="H251:I254" si="106">H252</f>
        <v>31133</v>
      </c>
      <c r="I251" s="17">
        <f t="shared" si="106"/>
        <v>31133</v>
      </c>
      <c r="J251" s="16">
        <f t="shared" si="79"/>
        <v>0</v>
      </c>
      <c r="K251" s="16">
        <f t="shared" si="80"/>
        <v>46.161006470962661</v>
      </c>
      <c r="L251" s="16">
        <f t="shared" si="81"/>
        <v>100.00000000000003</v>
      </c>
      <c r="M251" s="16">
        <f t="shared" si="82"/>
        <v>100</v>
      </c>
    </row>
    <row r="252" spans="1:13" ht="42.75" outlineLevel="4">
      <c r="A252" s="14"/>
      <c r="B252" s="14"/>
      <c r="C252" s="14" t="s">
        <v>211</v>
      </c>
      <c r="D252" s="14"/>
      <c r="E252" s="15" t="s">
        <v>212</v>
      </c>
      <c r="F252" s="16">
        <v>67444.37</v>
      </c>
      <c r="G252" s="17">
        <v>31132.999999999993</v>
      </c>
      <c r="H252" s="16">
        <f t="shared" si="106"/>
        <v>31133</v>
      </c>
      <c r="I252" s="17">
        <f t="shared" si="106"/>
        <v>31133</v>
      </c>
      <c r="J252" s="16">
        <f t="shared" si="79"/>
        <v>0</v>
      </c>
      <c r="K252" s="16">
        <f t="shared" si="80"/>
        <v>46.161006470962661</v>
      </c>
      <c r="L252" s="16">
        <f t="shared" si="81"/>
        <v>100.00000000000003</v>
      </c>
      <c r="M252" s="16">
        <f t="shared" si="82"/>
        <v>100</v>
      </c>
    </row>
    <row r="253" spans="1:13" ht="42.75" outlineLevel="5">
      <c r="A253" s="14"/>
      <c r="B253" s="14"/>
      <c r="C253" s="14" t="s">
        <v>213</v>
      </c>
      <c r="D253" s="14"/>
      <c r="E253" s="15" t="s">
        <v>214</v>
      </c>
      <c r="F253" s="16">
        <v>67444.37</v>
      </c>
      <c r="G253" s="17">
        <v>31132.999999999993</v>
      </c>
      <c r="H253" s="16">
        <f t="shared" si="106"/>
        <v>31133</v>
      </c>
      <c r="I253" s="17">
        <f t="shared" si="106"/>
        <v>31133</v>
      </c>
      <c r="J253" s="16">
        <f t="shared" si="79"/>
        <v>0</v>
      </c>
      <c r="K253" s="16">
        <f t="shared" si="80"/>
        <v>46.161006470962661</v>
      </c>
      <c r="L253" s="16">
        <f t="shared" si="81"/>
        <v>100.00000000000003</v>
      </c>
      <c r="M253" s="16">
        <f t="shared" si="82"/>
        <v>100</v>
      </c>
    </row>
    <row r="254" spans="1:13" ht="53.25" outlineLevel="6">
      <c r="A254" s="14"/>
      <c r="B254" s="14"/>
      <c r="C254" s="14" t="s">
        <v>215</v>
      </c>
      <c r="D254" s="14"/>
      <c r="E254" s="15" t="s">
        <v>216</v>
      </c>
      <c r="F254" s="16">
        <v>67444.37</v>
      </c>
      <c r="G254" s="17">
        <v>31132.999999999993</v>
      </c>
      <c r="H254" s="16">
        <f t="shared" si="106"/>
        <v>31133</v>
      </c>
      <c r="I254" s="17">
        <f t="shared" si="106"/>
        <v>31133</v>
      </c>
      <c r="J254" s="16">
        <f t="shared" si="79"/>
        <v>0</v>
      </c>
      <c r="K254" s="16">
        <f t="shared" si="80"/>
        <v>46.161006470962661</v>
      </c>
      <c r="L254" s="16">
        <f t="shared" si="81"/>
        <v>100.00000000000003</v>
      </c>
      <c r="M254" s="16">
        <f t="shared" si="82"/>
        <v>100</v>
      </c>
    </row>
    <row r="255" spans="1:13" ht="33.75" outlineLevel="7">
      <c r="A255" s="18"/>
      <c r="B255" s="18"/>
      <c r="C255" s="18"/>
      <c r="D255" s="18" t="s">
        <v>20</v>
      </c>
      <c r="E255" s="19" t="s">
        <v>21</v>
      </c>
      <c r="F255" s="20">
        <v>67444.37</v>
      </c>
      <c r="G255" s="21">
        <v>31132.999999999993</v>
      </c>
      <c r="H255" s="21">
        <v>31133</v>
      </c>
      <c r="I255" s="21">
        <v>31133</v>
      </c>
      <c r="J255" s="16">
        <f t="shared" si="79"/>
        <v>0</v>
      </c>
      <c r="K255" s="16">
        <f t="shared" si="80"/>
        <v>46.161006470962661</v>
      </c>
      <c r="L255" s="16">
        <f t="shared" si="81"/>
        <v>100.00000000000003</v>
      </c>
      <c r="M255" s="16">
        <f t="shared" si="82"/>
        <v>100</v>
      </c>
    </row>
    <row r="256" spans="1:13" outlineLevel="2">
      <c r="A256" s="14"/>
      <c r="B256" s="14" t="s">
        <v>217</v>
      </c>
      <c r="C256" s="14"/>
      <c r="D256" s="14"/>
      <c r="E256" s="15" t="s">
        <v>218</v>
      </c>
      <c r="F256" s="16">
        <v>286000</v>
      </c>
      <c r="G256" s="17">
        <v>286000</v>
      </c>
      <c r="H256" s="16">
        <f t="shared" ref="H256:I258" si="107">H257</f>
        <v>286000</v>
      </c>
      <c r="I256" s="17">
        <f t="shared" si="107"/>
        <v>286000</v>
      </c>
      <c r="J256" s="16">
        <f t="shared" si="79"/>
        <v>0</v>
      </c>
      <c r="K256" s="16">
        <f t="shared" si="80"/>
        <v>100</v>
      </c>
      <c r="L256" s="16">
        <f t="shared" si="81"/>
        <v>100</v>
      </c>
      <c r="M256" s="16">
        <f t="shared" si="82"/>
        <v>100</v>
      </c>
    </row>
    <row r="257" spans="1:13" ht="32.25" outlineLevel="3">
      <c r="A257" s="14"/>
      <c r="B257" s="14"/>
      <c r="C257" s="14" t="s">
        <v>209</v>
      </c>
      <c r="D257" s="14"/>
      <c r="E257" s="15" t="s">
        <v>210</v>
      </c>
      <c r="F257" s="16">
        <v>286000</v>
      </c>
      <c r="G257" s="17">
        <v>286000</v>
      </c>
      <c r="H257" s="16">
        <f t="shared" si="107"/>
        <v>286000</v>
      </c>
      <c r="I257" s="17">
        <f t="shared" si="107"/>
        <v>286000</v>
      </c>
      <c r="J257" s="16">
        <f t="shared" si="79"/>
        <v>0</v>
      </c>
      <c r="K257" s="16">
        <f t="shared" si="80"/>
        <v>100</v>
      </c>
      <c r="L257" s="16">
        <f t="shared" si="81"/>
        <v>100</v>
      </c>
      <c r="M257" s="16">
        <f t="shared" si="82"/>
        <v>100</v>
      </c>
    </row>
    <row r="258" spans="1:13" ht="74.25" outlineLevel="4">
      <c r="A258" s="14"/>
      <c r="B258" s="14"/>
      <c r="C258" s="14" t="s">
        <v>219</v>
      </c>
      <c r="D258" s="14"/>
      <c r="E258" s="15" t="s">
        <v>220</v>
      </c>
      <c r="F258" s="16">
        <v>286000</v>
      </c>
      <c r="G258" s="17">
        <v>286000</v>
      </c>
      <c r="H258" s="16">
        <f t="shared" si="107"/>
        <v>286000</v>
      </c>
      <c r="I258" s="17">
        <f t="shared" si="107"/>
        <v>286000</v>
      </c>
      <c r="J258" s="16">
        <f t="shared" si="79"/>
        <v>0</v>
      </c>
      <c r="K258" s="16">
        <f t="shared" si="80"/>
        <v>100</v>
      </c>
      <c r="L258" s="16">
        <f t="shared" si="81"/>
        <v>100</v>
      </c>
      <c r="M258" s="16">
        <f t="shared" si="82"/>
        <v>100</v>
      </c>
    </row>
    <row r="259" spans="1:13" ht="74.25" outlineLevel="5">
      <c r="A259" s="14"/>
      <c r="B259" s="14"/>
      <c r="C259" s="14" t="s">
        <v>221</v>
      </c>
      <c r="D259" s="14"/>
      <c r="E259" s="15" t="s">
        <v>222</v>
      </c>
      <c r="F259" s="16">
        <v>286000</v>
      </c>
      <c r="G259" s="17">
        <v>286000</v>
      </c>
      <c r="H259" s="16">
        <f t="shared" ref="H259:I259" si="108">H260+H262</f>
        <v>286000</v>
      </c>
      <c r="I259" s="17">
        <f t="shared" si="108"/>
        <v>286000</v>
      </c>
      <c r="J259" s="16">
        <f t="shared" si="79"/>
        <v>0</v>
      </c>
      <c r="K259" s="16">
        <f t="shared" si="80"/>
        <v>100</v>
      </c>
      <c r="L259" s="16">
        <f t="shared" si="81"/>
        <v>100</v>
      </c>
      <c r="M259" s="16">
        <f t="shared" si="82"/>
        <v>100</v>
      </c>
    </row>
    <row r="260" spans="1:13" ht="32.25" outlineLevel="6">
      <c r="A260" s="14"/>
      <c r="B260" s="14"/>
      <c r="C260" s="14" t="s">
        <v>223</v>
      </c>
      <c r="D260" s="14"/>
      <c r="E260" s="15" t="s">
        <v>224</v>
      </c>
      <c r="F260" s="16">
        <v>98000</v>
      </c>
      <c r="G260" s="17">
        <v>98000</v>
      </c>
      <c r="H260" s="16">
        <f t="shared" ref="H260:I260" si="109">H261</f>
        <v>98000</v>
      </c>
      <c r="I260" s="17">
        <f t="shared" si="109"/>
        <v>98000</v>
      </c>
      <c r="J260" s="16">
        <f t="shared" si="79"/>
        <v>0</v>
      </c>
      <c r="K260" s="16">
        <f t="shared" si="80"/>
        <v>100</v>
      </c>
      <c r="L260" s="16">
        <f t="shared" si="81"/>
        <v>100</v>
      </c>
      <c r="M260" s="16">
        <f t="shared" si="82"/>
        <v>100</v>
      </c>
    </row>
    <row r="261" spans="1:13" ht="33.75" outlineLevel="7">
      <c r="A261" s="18"/>
      <c r="B261" s="18"/>
      <c r="C261" s="18"/>
      <c r="D261" s="18" t="s">
        <v>20</v>
      </c>
      <c r="E261" s="19" t="s">
        <v>21</v>
      </c>
      <c r="F261" s="20">
        <v>98000</v>
      </c>
      <c r="G261" s="21">
        <v>98000</v>
      </c>
      <c r="H261" s="21">
        <v>98000</v>
      </c>
      <c r="I261" s="21">
        <v>98000</v>
      </c>
      <c r="J261" s="16">
        <f t="shared" si="79"/>
        <v>0</v>
      </c>
      <c r="K261" s="16">
        <f t="shared" si="80"/>
        <v>100</v>
      </c>
      <c r="L261" s="16">
        <f t="shared" si="81"/>
        <v>100</v>
      </c>
      <c r="M261" s="16">
        <f t="shared" si="82"/>
        <v>100</v>
      </c>
    </row>
    <row r="262" spans="1:13" ht="53.25" outlineLevel="6">
      <c r="A262" s="14"/>
      <c r="B262" s="14"/>
      <c r="C262" s="14" t="s">
        <v>225</v>
      </c>
      <c r="D262" s="14"/>
      <c r="E262" s="15" t="s">
        <v>226</v>
      </c>
      <c r="F262" s="16">
        <v>188000</v>
      </c>
      <c r="G262" s="17">
        <v>188000</v>
      </c>
      <c r="H262" s="16">
        <f t="shared" ref="H262:I262" si="110">H263</f>
        <v>188000</v>
      </c>
      <c r="I262" s="17">
        <f t="shared" si="110"/>
        <v>188000</v>
      </c>
      <c r="J262" s="16">
        <f t="shared" si="79"/>
        <v>0</v>
      </c>
      <c r="K262" s="16">
        <f t="shared" si="80"/>
        <v>100</v>
      </c>
      <c r="L262" s="16">
        <f t="shared" si="81"/>
        <v>100</v>
      </c>
      <c r="M262" s="16">
        <f t="shared" si="82"/>
        <v>100</v>
      </c>
    </row>
    <row r="263" spans="1:13" ht="33.75" outlineLevel="7">
      <c r="A263" s="18"/>
      <c r="B263" s="18"/>
      <c r="C263" s="18"/>
      <c r="D263" s="18" t="s">
        <v>20</v>
      </c>
      <c r="E263" s="19" t="s">
        <v>21</v>
      </c>
      <c r="F263" s="20">
        <v>188000</v>
      </c>
      <c r="G263" s="21">
        <v>188000</v>
      </c>
      <c r="H263" s="21">
        <v>188000</v>
      </c>
      <c r="I263" s="21">
        <v>188000</v>
      </c>
      <c r="J263" s="16">
        <f t="shared" si="79"/>
        <v>0</v>
      </c>
      <c r="K263" s="16">
        <f t="shared" si="80"/>
        <v>100</v>
      </c>
      <c r="L263" s="16">
        <f t="shared" si="81"/>
        <v>100</v>
      </c>
      <c r="M263" s="16">
        <f t="shared" si="82"/>
        <v>100</v>
      </c>
    </row>
    <row r="264" spans="1:13" outlineLevel="2">
      <c r="A264" s="14"/>
      <c r="B264" s="14" t="s">
        <v>227</v>
      </c>
      <c r="C264" s="14"/>
      <c r="D264" s="14"/>
      <c r="E264" s="15" t="s">
        <v>228</v>
      </c>
      <c r="F264" s="16">
        <v>10368101.689999999</v>
      </c>
      <c r="G264" s="17">
        <v>9077544.5300000012</v>
      </c>
      <c r="H264" s="16">
        <f t="shared" ref="H264:I267" si="111">H265</f>
        <v>9077544.5299999993</v>
      </c>
      <c r="I264" s="17">
        <f t="shared" si="111"/>
        <v>9034503.4000000004</v>
      </c>
      <c r="J264" s="16">
        <f t="shared" ref="J264:J327" si="112">G264-H264</f>
        <v>0</v>
      </c>
      <c r="K264" s="16">
        <f t="shared" ref="K264:K327" si="113">I264/F264*100</f>
        <v>87.137488328396216</v>
      </c>
      <c r="L264" s="16">
        <f t="shared" ref="L264:L327" si="114">I264/G264*100</f>
        <v>99.525850522046397</v>
      </c>
      <c r="M264" s="16">
        <f t="shared" ref="M264:M327" si="115">I264/H264*100</f>
        <v>99.525850522046426</v>
      </c>
    </row>
    <row r="265" spans="1:13" ht="42.75" outlineLevel="3">
      <c r="A265" s="14"/>
      <c r="B265" s="14"/>
      <c r="C265" s="14" t="s">
        <v>82</v>
      </c>
      <c r="D265" s="14"/>
      <c r="E265" s="15" t="s">
        <v>83</v>
      </c>
      <c r="F265" s="16">
        <v>10368101.689999999</v>
      </c>
      <c r="G265" s="17">
        <v>9077544.5300000012</v>
      </c>
      <c r="H265" s="16">
        <f t="shared" si="111"/>
        <v>9077544.5299999993</v>
      </c>
      <c r="I265" s="17">
        <f t="shared" si="111"/>
        <v>9034503.4000000004</v>
      </c>
      <c r="J265" s="16">
        <f t="shared" si="112"/>
        <v>0</v>
      </c>
      <c r="K265" s="16">
        <f t="shared" si="113"/>
        <v>87.137488328396216</v>
      </c>
      <c r="L265" s="16">
        <f t="shared" si="114"/>
        <v>99.525850522046397</v>
      </c>
      <c r="M265" s="16">
        <f t="shared" si="115"/>
        <v>99.525850522046426</v>
      </c>
    </row>
    <row r="266" spans="1:13" ht="32.25" outlineLevel="4">
      <c r="A266" s="14"/>
      <c r="B266" s="14"/>
      <c r="C266" s="14" t="s">
        <v>84</v>
      </c>
      <c r="D266" s="14"/>
      <c r="E266" s="15" t="s">
        <v>85</v>
      </c>
      <c r="F266" s="16">
        <v>10368101.689999999</v>
      </c>
      <c r="G266" s="17">
        <v>9077544.5300000012</v>
      </c>
      <c r="H266" s="16">
        <f t="shared" si="111"/>
        <v>9077544.5299999993</v>
      </c>
      <c r="I266" s="17">
        <f t="shared" si="111"/>
        <v>9034503.4000000004</v>
      </c>
      <c r="J266" s="16">
        <f t="shared" si="112"/>
        <v>0</v>
      </c>
      <c r="K266" s="16">
        <f t="shared" si="113"/>
        <v>87.137488328396216</v>
      </c>
      <c r="L266" s="16">
        <f t="shared" si="114"/>
        <v>99.525850522046397</v>
      </c>
      <c r="M266" s="16">
        <f t="shared" si="115"/>
        <v>99.525850522046426</v>
      </c>
    </row>
    <row r="267" spans="1:13" ht="42.75" outlineLevel="5">
      <c r="A267" s="14"/>
      <c r="B267" s="14"/>
      <c r="C267" s="14" t="s">
        <v>229</v>
      </c>
      <c r="D267" s="14"/>
      <c r="E267" s="15" t="s">
        <v>230</v>
      </c>
      <c r="F267" s="16">
        <v>10368101.689999999</v>
      </c>
      <c r="G267" s="17">
        <v>9077544.5300000012</v>
      </c>
      <c r="H267" s="16">
        <f t="shared" si="111"/>
        <v>9077544.5299999993</v>
      </c>
      <c r="I267" s="17">
        <f t="shared" si="111"/>
        <v>9034503.4000000004</v>
      </c>
      <c r="J267" s="16">
        <f t="shared" si="112"/>
        <v>0</v>
      </c>
      <c r="K267" s="16">
        <f t="shared" si="113"/>
        <v>87.137488328396216</v>
      </c>
      <c r="L267" s="16">
        <f t="shared" si="114"/>
        <v>99.525850522046397</v>
      </c>
      <c r="M267" s="16">
        <f t="shared" si="115"/>
        <v>99.525850522046426</v>
      </c>
    </row>
    <row r="268" spans="1:13" ht="33.75" outlineLevel="7">
      <c r="A268" s="18"/>
      <c r="B268" s="18"/>
      <c r="C268" s="18"/>
      <c r="D268" s="18" t="s">
        <v>20</v>
      </c>
      <c r="E268" s="19" t="s">
        <v>21</v>
      </c>
      <c r="F268" s="20">
        <v>10368101.689999999</v>
      </c>
      <c r="G268" s="21">
        <v>9077544.5300000012</v>
      </c>
      <c r="H268" s="21">
        <v>9077544.5299999993</v>
      </c>
      <c r="I268" s="21">
        <v>9034503.4000000004</v>
      </c>
      <c r="J268" s="16">
        <f t="shared" si="112"/>
        <v>0</v>
      </c>
      <c r="K268" s="16">
        <f t="shared" si="113"/>
        <v>87.137488328396216</v>
      </c>
      <c r="L268" s="16">
        <f t="shared" si="114"/>
        <v>99.525850522046397</v>
      </c>
      <c r="M268" s="16">
        <f t="shared" si="115"/>
        <v>99.525850522046426</v>
      </c>
    </row>
    <row r="269" spans="1:13" outlineLevel="2">
      <c r="A269" s="14"/>
      <c r="B269" s="14" t="s">
        <v>231</v>
      </c>
      <c r="C269" s="14"/>
      <c r="D269" s="14"/>
      <c r="E269" s="15" t="s">
        <v>232</v>
      </c>
      <c r="F269" s="16">
        <v>83338681.859999999</v>
      </c>
      <c r="G269" s="17">
        <v>90520657.450000003</v>
      </c>
      <c r="H269" s="16">
        <f t="shared" ref="H269:I270" si="116">H270</f>
        <v>122593953.41</v>
      </c>
      <c r="I269" s="17">
        <f t="shared" si="116"/>
        <v>121326286</v>
      </c>
      <c r="J269" s="16">
        <f t="shared" si="112"/>
        <v>-32073295.959999993</v>
      </c>
      <c r="K269" s="16">
        <f t="shared" si="113"/>
        <v>145.582199396692</v>
      </c>
      <c r="L269" s="16">
        <f t="shared" si="114"/>
        <v>134.0316005404797</v>
      </c>
      <c r="M269" s="16">
        <f t="shared" si="115"/>
        <v>98.965962533437164</v>
      </c>
    </row>
    <row r="270" spans="1:13" ht="42.75" outlineLevel="3">
      <c r="A270" s="14"/>
      <c r="B270" s="14"/>
      <c r="C270" s="14" t="s">
        <v>233</v>
      </c>
      <c r="D270" s="14"/>
      <c r="E270" s="15" t="s">
        <v>234</v>
      </c>
      <c r="F270" s="16">
        <v>83338681.859999999</v>
      </c>
      <c r="G270" s="17">
        <v>90520657.450000003</v>
      </c>
      <c r="H270" s="16">
        <f t="shared" si="116"/>
        <v>122593953.41</v>
      </c>
      <c r="I270" s="17">
        <f t="shared" si="116"/>
        <v>121326286</v>
      </c>
      <c r="J270" s="16">
        <f t="shared" si="112"/>
        <v>-32073295.959999993</v>
      </c>
      <c r="K270" s="16">
        <f t="shared" si="113"/>
        <v>145.582199396692</v>
      </c>
      <c r="L270" s="16">
        <f t="shared" si="114"/>
        <v>134.0316005404797</v>
      </c>
      <c r="M270" s="16">
        <f t="shared" si="115"/>
        <v>98.965962533437164</v>
      </c>
    </row>
    <row r="271" spans="1:13" ht="42.75" outlineLevel="4">
      <c r="A271" s="14"/>
      <c r="B271" s="14"/>
      <c r="C271" s="14" t="s">
        <v>235</v>
      </c>
      <c r="D271" s="14"/>
      <c r="E271" s="15" t="s">
        <v>236</v>
      </c>
      <c r="F271" s="16">
        <v>83338681.859999999</v>
      </c>
      <c r="G271" s="17">
        <v>90520657.450000003</v>
      </c>
      <c r="H271" s="16">
        <f>H272</f>
        <v>122593953.41</v>
      </c>
      <c r="I271" s="17">
        <f>I272</f>
        <v>121326286</v>
      </c>
      <c r="J271" s="16">
        <f t="shared" si="112"/>
        <v>-32073295.959999993</v>
      </c>
      <c r="K271" s="16">
        <f t="shared" si="113"/>
        <v>145.582199396692</v>
      </c>
      <c r="L271" s="16">
        <f t="shared" si="114"/>
        <v>134.0316005404797</v>
      </c>
      <c r="M271" s="16">
        <f t="shared" si="115"/>
        <v>98.965962533437164</v>
      </c>
    </row>
    <row r="272" spans="1:13" ht="32.25" outlineLevel="5">
      <c r="A272" s="14"/>
      <c r="B272" s="14"/>
      <c r="C272" s="14" t="s">
        <v>237</v>
      </c>
      <c r="D272" s="14"/>
      <c r="E272" s="15" t="s">
        <v>238</v>
      </c>
      <c r="F272" s="16">
        <v>83338681.859999999</v>
      </c>
      <c r="G272" s="17">
        <v>90520657.450000003</v>
      </c>
      <c r="H272" s="16">
        <f>H275+H277+H273</f>
        <v>122593953.41</v>
      </c>
      <c r="I272" s="17">
        <f>I275+I277+I273</f>
        <v>121326286</v>
      </c>
      <c r="J272" s="16">
        <f t="shared" si="112"/>
        <v>-32073295.959999993</v>
      </c>
      <c r="K272" s="16">
        <f t="shared" si="113"/>
        <v>145.582199396692</v>
      </c>
      <c r="L272" s="16">
        <f t="shared" si="114"/>
        <v>134.0316005404797</v>
      </c>
      <c r="M272" s="16">
        <f t="shared" si="115"/>
        <v>98.965962533437164</v>
      </c>
    </row>
    <row r="273" spans="1:13" ht="32.25" outlineLevel="5">
      <c r="A273" s="22"/>
      <c r="B273" s="22"/>
      <c r="C273" s="22" t="s">
        <v>568</v>
      </c>
      <c r="D273" s="22"/>
      <c r="E273" s="23" t="s">
        <v>569</v>
      </c>
      <c r="F273" s="16">
        <v>0</v>
      </c>
      <c r="G273" s="17">
        <v>895813</v>
      </c>
      <c r="H273" s="16">
        <f>H274</f>
        <v>895813</v>
      </c>
      <c r="I273" s="17">
        <f>I274</f>
        <v>895813</v>
      </c>
      <c r="J273" s="16">
        <f t="shared" si="112"/>
        <v>0</v>
      </c>
      <c r="K273" s="16">
        <v>0</v>
      </c>
      <c r="L273" s="16">
        <f t="shared" si="114"/>
        <v>100</v>
      </c>
      <c r="M273" s="16">
        <f t="shared" si="115"/>
        <v>100</v>
      </c>
    </row>
    <row r="274" spans="1:13" ht="33.75" outlineLevel="5">
      <c r="A274" s="24"/>
      <c r="B274" s="24"/>
      <c r="C274" s="24"/>
      <c r="D274" s="24" t="s">
        <v>20</v>
      </c>
      <c r="E274" s="25" t="s">
        <v>21</v>
      </c>
      <c r="F274" s="16">
        <v>0</v>
      </c>
      <c r="G274" s="26">
        <v>895813</v>
      </c>
      <c r="H274" s="26">
        <v>895813</v>
      </c>
      <c r="I274" s="26">
        <v>895813</v>
      </c>
      <c r="J274" s="16">
        <f t="shared" si="112"/>
        <v>0</v>
      </c>
      <c r="K274" s="16">
        <v>0</v>
      </c>
      <c r="L274" s="16">
        <f t="shared" si="114"/>
        <v>100</v>
      </c>
      <c r="M274" s="16">
        <f t="shared" si="115"/>
        <v>100</v>
      </c>
    </row>
    <row r="275" spans="1:13" ht="42.75" outlineLevel="6">
      <c r="A275" s="14"/>
      <c r="B275" s="14"/>
      <c r="C275" s="14" t="s">
        <v>239</v>
      </c>
      <c r="D275" s="14"/>
      <c r="E275" s="15" t="s">
        <v>240</v>
      </c>
      <c r="F275" s="16">
        <v>34373459.619999997</v>
      </c>
      <c r="G275" s="17">
        <v>36729488.229999997</v>
      </c>
      <c r="H275" s="16">
        <f t="shared" ref="H275:I275" si="117">H276</f>
        <v>36729488.229999997</v>
      </c>
      <c r="I275" s="17">
        <f t="shared" si="117"/>
        <v>35707581.630000003</v>
      </c>
      <c r="J275" s="16">
        <f t="shared" si="112"/>
        <v>0</v>
      </c>
      <c r="K275" s="16">
        <f t="shared" si="113"/>
        <v>103.88125613408943</v>
      </c>
      <c r="L275" s="16">
        <f t="shared" si="114"/>
        <v>97.217748873600371</v>
      </c>
      <c r="M275" s="16">
        <f t="shared" si="115"/>
        <v>97.217748873600371</v>
      </c>
    </row>
    <row r="276" spans="1:13" ht="33.75" outlineLevel="7">
      <c r="A276" s="18"/>
      <c r="B276" s="18"/>
      <c r="C276" s="18"/>
      <c r="D276" s="18" t="s">
        <v>20</v>
      </c>
      <c r="E276" s="19" t="s">
        <v>21</v>
      </c>
      <c r="F276" s="20">
        <v>34373459.619999997</v>
      </c>
      <c r="G276" s="21">
        <v>36729488.229999997</v>
      </c>
      <c r="H276" s="21">
        <v>36729488.229999997</v>
      </c>
      <c r="I276" s="21">
        <v>35707581.630000003</v>
      </c>
      <c r="J276" s="16">
        <f t="shared" si="112"/>
        <v>0</v>
      </c>
      <c r="K276" s="16">
        <f t="shared" si="113"/>
        <v>103.88125613408943</v>
      </c>
      <c r="L276" s="16">
        <f t="shared" si="114"/>
        <v>97.217748873600371</v>
      </c>
      <c r="M276" s="16">
        <f t="shared" si="115"/>
        <v>97.217748873600371</v>
      </c>
    </row>
    <row r="277" spans="1:13" ht="63.75" outlineLevel="6">
      <c r="A277" s="14"/>
      <c r="B277" s="14"/>
      <c r="C277" s="14" t="s">
        <v>241</v>
      </c>
      <c r="D277" s="14"/>
      <c r="E277" s="15" t="s">
        <v>242</v>
      </c>
      <c r="F277" s="16">
        <v>48965222.240000002</v>
      </c>
      <c r="G277" s="17">
        <v>52895356.219999999</v>
      </c>
      <c r="H277" s="16">
        <f>H278+H279</f>
        <v>84968652.180000007</v>
      </c>
      <c r="I277" s="17">
        <f>I278+I279</f>
        <v>84722891.370000005</v>
      </c>
      <c r="J277" s="16">
        <f t="shared" si="112"/>
        <v>-32073295.960000008</v>
      </c>
      <c r="K277" s="16">
        <f t="shared" si="113"/>
        <v>173.02666565003219</v>
      </c>
      <c r="L277" s="16">
        <f t="shared" si="114"/>
        <v>160.17075491017462</v>
      </c>
      <c r="M277" s="16">
        <f t="shared" si="115"/>
        <v>99.710762965288211</v>
      </c>
    </row>
    <row r="278" spans="1:13" ht="33.75" outlineLevel="7">
      <c r="A278" s="18"/>
      <c r="B278" s="18"/>
      <c r="C278" s="18"/>
      <c r="D278" s="18" t="s">
        <v>20</v>
      </c>
      <c r="E278" s="19" t="s">
        <v>21</v>
      </c>
      <c r="F278" s="20">
        <v>48965222.240000002</v>
      </c>
      <c r="G278" s="21">
        <v>52895356.219999999</v>
      </c>
      <c r="H278" s="21">
        <v>84722891.370000005</v>
      </c>
      <c r="I278" s="21">
        <v>84722891.370000005</v>
      </c>
      <c r="J278" s="16">
        <f t="shared" si="112"/>
        <v>-31827535.150000006</v>
      </c>
      <c r="K278" s="16">
        <f t="shared" si="113"/>
        <v>173.02666565003219</v>
      </c>
      <c r="L278" s="16">
        <f t="shared" si="114"/>
        <v>160.17075491017462</v>
      </c>
      <c r="M278" s="16">
        <f t="shared" si="115"/>
        <v>100</v>
      </c>
    </row>
    <row r="279" spans="1:13" outlineLevel="7">
      <c r="A279" s="18"/>
      <c r="B279" s="18"/>
      <c r="C279" s="18"/>
      <c r="D279" s="18" t="s">
        <v>22</v>
      </c>
      <c r="E279" s="19" t="s">
        <v>23</v>
      </c>
      <c r="F279" s="20"/>
      <c r="G279" s="21"/>
      <c r="H279" s="21">
        <v>245760.81</v>
      </c>
      <c r="I279" s="21">
        <v>0</v>
      </c>
      <c r="J279" s="16">
        <f t="shared" si="112"/>
        <v>-245760.81</v>
      </c>
      <c r="K279" s="16">
        <v>0</v>
      </c>
      <c r="L279" s="16">
        <v>0</v>
      </c>
      <c r="M279" s="16">
        <f t="shared" si="115"/>
        <v>0</v>
      </c>
    </row>
    <row r="280" spans="1:13" ht="21.75" outlineLevel="2">
      <c r="A280" s="14"/>
      <c r="B280" s="14" t="s">
        <v>243</v>
      </c>
      <c r="C280" s="14"/>
      <c r="D280" s="14"/>
      <c r="E280" s="15" t="s">
        <v>244</v>
      </c>
      <c r="F280" s="16">
        <v>935386.06</v>
      </c>
      <c r="G280" s="17">
        <v>4129883.2300000009</v>
      </c>
      <c r="H280" s="16">
        <f t="shared" ref="H280:I280" si="118">H281+H290</f>
        <v>3594231.56</v>
      </c>
      <c r="I280" s="17">
        <f t="shared" si="118"/>
        <v>3594231.56</v>
      </c>
      <c r="J280" s="16">
        <f t="shared" si="112"/>
        <v>535651.67000000086</v>
      </c>
      <c r="K280" s="16">
        <f t="shared" si="113"/>
        <v>384.25113583582805</v>
      </c>
      <c r="L280" s="16">
        <f t="shared" si="114"/>
        <v>87.029859195316746</v>
      </c>
      <c r="M280" s="16">
        <f t="shared" si="115"/>
        <v>100</v>
      </c>
    </row>
    <row r="281" spans="1:13" ht="42.75" outlineLevel="3">
      <c r="A281" s="14"/>
      <c r="B281" s="14"/>
      <c r="C281" s="14" t="s">
        <v>245</v>
      </c>
      <c r="D281" s="14"/>
      <c r="E281" s="15" t="s">
        <v>246</v>
      </c>
      <c r="F281" s="16">
        <v>305386.06</v>
      </c>
      <c r="G281" s="17">
        <v>24410</v>
      </c>
      <c r="H281" s="16">
        <f t="shared" ref="H281:I282" si="119">H282</f>
        <v>24410</v>
      </c>
      <c r="I281" s="17">
        <f t="shared" si="119"/>
        <v>24410</v>
      </c>
      <c r="J281" s="16">
        <f t="shared" si="112"/>
        <v>0</v>
      </c>
      <c r="K281" s="16">
        <f t="shared" si="113"/>
        <v>7.9931611809654965</v>
      </c>
      <c r="L281" s="16">
        <f t="shared" si="114"/>
        <v>100</v>
      </c>
      <c r="M281" s="16">
        <f t="shared" si="115"/>
        <v>100</v>
      </c>
    </row>
    <row r="282" spans="1:13" ht="42.75" outlineLevel="4">
      <c r="A282" s="14"/>
      <c r="B282" s="14"/>
      <c r="C282" s="14" t="s">
        <v>247</v>
      </c>
      <c r="D282" s="14"/>
      <c r="E282" s="15" t="s">
        <v>248</v>
      </c>
      <c r="F282" s="16">
        <v>305386.06</v>
      </c>
      <c r="G282" s="17">
        <v>24410</v>
      </c>
      <c r="H282" s="16">
        <f t="shared" si="119"/>
        <v>24410</v>
      </c>
      <c r="I282" s="17">
        <f t="shared" si="119"/>
        <v>24410</v>
      </c>
      <c r="J282" s="16">
        <f t="shared" si="112"/>
        <v>0</v>
      </c>
      <c r="K282" s="16">
        <f t="shared" si="113"/>
        <v>7.9931611809654965</v>
      </c>
      <c r="L282" s="16">
        <f t="shared" si="114"/>
        <v>100</v>
      </c>
      <c r="M282" s="16">
        <f t="shared" si="115"/>
        <v>100</v>
      </c>
    </row>
    <row r="283" spans="1:13" ht="116.25" outlineLevel="5">
      <c r="A283" s="14"/>
      <c r="B283" s="14"/>
      <c r="C283" s="14" t="s">
        <v>249</v>
      </c>
      <c r="D283" s="14"/>
      <c r="E283" s="37" t="s">
        <v>250</v>
      </c>
      <c r="F283" s="16">
        <v>305386.06</v>
      </c>
      <c r="G283" s="17">
        <v>24410</v>
      </c>
      <c r="H283" s="16">
        <f t="shared" ref="H283:I283" si="120">H284+H286+H288</f>
        <v>24410</v>
      </c>
      <c r="I283" s="17">
        <f t="shared" si="120"/>
        <v>24410</v>
      </c>
      <c r="J283" s="16">
        <f t="shared" si="112"/>
        <v>0</v>
      </c>
      <c r="K283" s="16">
        <f t="shared" si="113"/>
        <v>7.9931611809654965</v>
      </c>
      <c r="L283" s="16">
        <f t="shared" si="114"/>
        <v>100</v>
      </c>
      <c r="M283" s="16">
        <f t="shared" si="115"/>
        <v>100</v>
      </c>
    </row>
    <row r="284" spans="1:13" ht="21.75" outlineLevel="6">
      <c r="A284" s="14"/>
      <c r="B284" s="14"/>
      <c r="C284" s="14" t="s">
        <v>251</v>
      </c>
      <c r="D284" s="14"/>
      <c r="E284" s="15" t="s">
        <v>252</v>
      </c>
      <c r="F284" s="16">
        <v>200000</v>
      </c>
      <c r="G284" s="17">
        <v>0</v>
      </c>
      <c r="H284" s="16">
        <f t="shared" ref="H284:I284" si="121">H285</f>
        <v>0</v>
      </c>
      <c r="I284" s="17">
        <f t="shared" si="121"/>
        <v>0</v>
      </c>
      <c r="J284" s="16">
        <f t="shared" si="112"/>
        <v>0</v>
      </c>
      <c r="K284" s="16">
        <f t="shared" si="113"/>
        <v>0</v>
      </c>
      <c r="L284" s="16">
        <v>0</v>
      </c>
      <c r="M284" s="16">
        <v>0</v>
      </c>
    </row>
    <row r="285" spans="1:13" ht="33.75" outlineLevel="7">
      <c r="A285" s="18"/>
      <c r="B285" s="18"/>
      <c r="C285" s="18"/>
      <c r="D285" s="18" t="s">
        <v>20</v>
      </c>
      <c r="E285" s="19" t="s">
        <v>21</v>
      </c>
      <c r="F285" s="20">
        <v>200000</v>
      </c>
      <c r="G285" s="21">
        <v>0</v>
      </c>
      <c r="H285" s="21">
        <v>0</v>
      </c>
      <c r="I285" s="21">
        <v>0</v>
      </c>
      <c r="J285" s="16">
        <f t="shared" si="112"/>
        <v>0</v>
      </c>
      <c r="K285" s="16">
        <f t="shared" si="113"/>
        <v>0</v>
      </c>
      <c r="L285" s="16">
        <v>0</v>
      </c>
      <c r="M285" s="16">
        <v>0</v>
      </c>
    </row>
    <row r="286" spans="1:13" ht="21.75" outlineLevel="6">
      <c r="A286" s="14"/>
      <c r="B286" s="14"/>
      <c r="C286" s="14" t="s">
        <v>253</v>
      </c>
      <c r="D286" s="14"/>
      <c r="E286" s="15" t="s">
        <v>254</v>
      </c>
      <c r="F286" s="16">
        <v>45000</v>
      </c>
      <c r="G286" s="17">
        <v>24410</v>
      </c>
      <c r="H286" s="16">
        <f t="shared" ref="H286:I286" si="122">H287</f>
        <v>24410</v>
      </c>
      <c r="I286" s="17">
        <f t="shared" si="122"/>
        <v>24410</v>
      </c>
      <c r="J286" s="16">
        <f t="shared" si="112"/>
        <v>0</v>
      </c>
      <c r="K286" s="16">
        <f t="shared" si="113"/>
        <v>54.24444444444444</v>
      </c>
      <c r="L286" s="16">
        <f t="shared" si="114"/>
        <v>100</v>
      </c>
      <c r="M286" s="16">
        <f t="shared" si="115"/>
        <v>100</v>
      </c>
    </row>
    <row r="287" spans="1:13" ht="33.75" outlineLevel="7">
      <c r="A287" s="18"/>
      <c r="B287" s="18"/>
      <c r="C287" s="18"/>
      <c r="D287" s="18" t="s">
        <v>20</v>
      </c>
      <c r="E287" s="19" t="s">
        <v>21</v>
      </c>
      <c r="F287" s="20">
        <v>45000</v>
      </c>
      <c r="G287" s="21">
        <v>24410</v>
      </c>
      <c r="H287" s="21">
        <v>24410</v>
      </c>
      <c r="I287" s="21">
        <v>24410</v>
      </c>
      <c r="J287" s="16">
        <f t="shared" si="112"/>
        <v>0</v>
      </c>
      <c r="K287" s="16">
        <f t="shared" si="113"/>
        <v>54.24444444444444</v>
      </c>
      <c r="L287" s="16">
        <f t="shared" si="114"/>
        <v>100</v>
      </c>
      <c r="M287" s="16">
        <f t="shared" si="115"/>
        <v>100</v>
      </c>
    </row>
    <row r="288" spans="1:13" ht="74.25" outlineLevel="6">
      <c r="A288" s="14"/>
      <c r="B288" s="14"/>
      <c r="C288" s="14" t="s">
        <v>255</v>
      </c>
      <c r="D288" s="14"/>
      <c r="E288" s="15" t="s">
        <v>256</v>
      </c>
      <c r="F288" s="16">
        <v>60386.06</v>
      </c>
      <c r="G288" s="17">
        <v>0</v>
      </c>
      <c r="H288" s="16">
        <f t="shared" ref="H288:I288" si="123">H289</f>
        <v>0</v>
      </c>
      <c r="I288" s="17">
        <f t="shared" si="123"/>
        <v>0</v>
      </c>
      <c r="J288" s="16">
        <f t="shared" si="112"/>
        <v>0</v>
      </c>
      <c r="K288" s="16">
        <f t="shared" si="113"/>
        <v>0</v>
      </c>
      <c r="L288" s="16">
        <v>0</v>
      </c>
      <c r="M288" s="16">
        <v>0</v>
      </c>
    </row>
    <row r="289" spans="1:13" ht="33.75" outlineLevel="7">
      <c r="A289" s="18"/>
      <c r="B289" s="18"/>
      <c r="C289" s="18"/>
      <c r="D289" s="18" t="s">
        <v>20</v>
      </c>
      <c r="E289" s="19" t="s">
        <v>21</v>
      </c>
      <c r="F289" s="20">
        <v>60386.06</v>
      </c>
      <c r="G289" s="21">
        <v>0</v>
      </c>
      <c r="H289" s="21">
        <v>0</v>
      </c>
      <c r="I289" s="21">
        <v>0</v>
      </c>
      <c r="J289" s="16">
        <f t="shared" si="112"/>
        <v>0</v>
      </c>
      <c r="K289" s="16">
        <f t="shared" si="113"/>
        <v>0</v>
      </c>
      <c r="L289" s="16">
        <v>0</v>
      </c>
      <c r="M289" s="16">
        <v>0</v>
      </c>
    </row>
    <row r="290" spans="1:13" ht="32.25" outlineLevel="3">
      <c r="A290" s="14"/>
      <c r="B290" s="14"/>
      <c r="C290" s="14" t="s">
        <v>257</v>
      </c>
      <c r="D290" s="14"/>
      <c r="E290" s="15" t="s">
        <v>258</v>
      </c>
      <c r="F290" s="16">
        <v>630000</v>
      </c>
      <c r="G290" s="17">
        <v>4105473.23</v>
      </c>
      <c r="H290" s="16">
        <f t="shared" ref="H290:I293" si="124">H291</f>
        <v>3569821.56</v>
      </c>
      <c r="I290" s="17">
        <f t="shared" si="124"/>
        <v>3569821.56</v>
      </c>
      <c r="J290" s="16">
        <f t="shared" si="112"/>
        <v>535651.66999999993</v>
      </c>
      <c r="K290" s="16">
        <f t="shared" si="113"/>
        <v>566.6383428571429</v>
      </c>
      <c r="L290" s="16">
        <f t="shared" si="114"/>
        <v>86.952742351702057</v>
      </c>
      <c r="M290" s="16">
        <f t="shared" si="115"/>
        <v>100</v>
      </c>
    </row>
    <row r="291" spans="1:13" ht="32.25" outlineLevel="4">
      <c r="A291" s="14"/>
      <c r="B291" s="14"/>
      <c r="C291" s="14" t="s">
        <v>259</v>
      </c>
      <c r="D291" s="14"/>
      <c r="E291" s="15" t="s">
        <v>260</v>
      </c>
      <c r="F291" s="16">
        <v>630000</v>
      </c>
      <c r="G291" s="17">
        <v>4105473.23</v>
      </c>
      <c r="H291" s="16">
        <f t="shared" si="124"/>
        <v>3569821.56</v>
      </c>
      <c r="I291" s="17">
        <f t="shared" si="124"/>
        <v>3569821.56</v>
      </c>
      <c r="J291" s="16">
        <f t="shared" si="112"/>
        <v>535651.66999999993</v>
      </c>
      <c r="K291" s="16">
        <f t="shared" si="113"/>
        <v>566.6383428571429</v>
      </c>
      <c r="L291" s="16">
        <f t="shared" si="114"/>
        <v>86.952742351702057</v>
      </c>
      <c r="M291" s="16">
        <f t="shared" si="115"/>
        <v>100</v>
      </c>
    </row>
    <row r="292" spans="1:13" ht="21.75" outlineLevel="5">
      <c r="A292" s="14"/>
      <c r="B292" s="14"/>
      <c r="C292" s="14" t="s">
        <v>261</v>
      </c>
      <c r="D292" s="14"/>
      <c r="E292" s="15" t="s">
        <v>262</v>
      </c>
      <c r="F292" s="16">
        <v>630000</v>
      </c>
      <c r="G292" s="17">
        <v>4105473.23</v>
      </c>
      <c r="H292" s="16">
        <f t="shared" si="124"/>
        <v>3569821.56</v>
      </c>
      <c r="I292" s="17">
        <f t="shared" si="124"/>
        <v>3569821.56</v>
      </c>
      <c r="J292" s="16">
        <f t="shared" si="112"/>
        <v>535651.66999999993</v>
      </c>
      <c r="K292" s="16">
        <f t="shared" si="113"/>
        <v>566.6383428571429</v>
      </c>
      <c r="L292" s="16">
        <f t="shared" si="114"/>
        <v>86.952742351702057</v>
      </c>
      <c r="M292" s="16">
        <f t="shared" si="115"/>
        <v>100</v>
      </c>
    </row>
    <row r="293" spans="1:13" ht="42.75" outlineLevel="6">
      <c r="A293" s="14"/>
      <c r="B293" s="14"/>
      <c r="C293" s="14" t="s">
        <v>263</v>
      </c>
      <c r="D293" s="14"/>
      <c r="E293" s="15" t="s">
        <v>264</v>
      </c>
      <c r="F293" s="16">
        <v>630000</v>
      </c>
      <c r="G293" s="17">
        <v>4105473.23</v>
      </c>
      <c r="H293" s="16">
        <f t="shared" si="124"/>
        <v>3569821.56</v>
      </c>
      <c r="I293" s="17">
        <f t="shared" si="124"/>
        <v>3569821.56</v>
      </c>
      <c r="J293" s="16">
        <f t="shared" si="112"/>
        <v>535651.66999999993</v>
      </c>
      <c r="K293" s="16">
        <f t="shared" si="113"/>
        <v>566.6383428571429</v>
      </c>
      <c r="L293" s="16">
        <f t="shared" si="114"/>
        <v>86.952742351702057</v>
      </c>
      <c r="M293" s="16">
        <f t="shared" si="115"/>
        <v>100</v>
      </c>
    </row>
    <row r="294" spans="1:13" ht="33.75" outlineLevel="7">
      <c r="A294" s="18"/>
      <c r="B294" s="18"/>
      <c r="C294" s="18"/>
      <c r="D294" s="18" t="s">
        <v>20</v>
      </c>
      <c r="E294" s="19" t="s">
        <v>21</v>
      </c>
      <c r="F294" s="20">
        <v>630000</v>
      </c>
      <c r="G294" s="21">
        <v>4105473.23</v>
      </c>
      <c r="H294" s="21">
        <v>3569821.56</v>
      </c>
      <c r="I294" s="21">
        <v>3569821.56</v>
      </c>
      <c r="J294" s="16">
        <f t="shared" si="112"/>
        <v>535651.66999999993</v>
      </c>
      <c r="K294" s="16">
        <f t="shared" si="113"/>
        <v>566.6383428571429</v>
      </c>
      <c r="L294" s="16">
        <f t="shared" si="114"/>
        <v>86.952742351702057</v>
      </c>
      <c r="M294" s="16">
        <f t="shared" si="115"/>
        <v>100</v>
      </c>
    </row>
    <row r="295" spans="1:13" ht="21.75" outlineLevel="1">
      <c r="A295" s="14"/>
      <c r="B295" s="14" t="s">
        <v>265</v>
      </c>
      <c r="C295" s="14"/>
      <c r="D295" s="14"/>
      <c r="E295" s="15" t="s">
        <v>266</v>
      </c>
      <c r="F295" s="16">
        <v>233481901.99000001</v>
      </c>
      <c r="G295" s="17">
        <v>260840215.50000003</v>
      </c>
      <c r="H295" s="16">
        <f t="shared" ref="H295:I295" si="125">H296+H319+H360</f>
        <v>263454797.67000002</v>
      </c>
      <c r="I295" s="17">
        <f t="shared" si="125"/>
        <v>202392058.05000001</v>
      </c>
      <c r="J295" s="16">
        <f t="shared" si="112"/>
        <v>-2614582.1699999869</v>
      </c>
      <c r="K295" s="16">
        <f t="shared" si="113"/>
        <v>86.684259604270494</v>
      </c>
      <c r="L295" s="16">
        <f t="shared" si="114"/>
        <v>77.592351954639454</v>
      </c>
      <c r="M295" s="16">
        <f t="shared" si="115"/>
        <v>76.822308737574645</v>
      </c>
    </row>
    <row r="296" spans="1:13" outlineLevel="2">
      <c r="A296" s="14"/>
      <c r="B296" s="14" t="s">
        <v>267</v>
      </c>
      <c r="C296" s="14"/>
      <c r="D296" s="14"/>
      <c r="E296" s="15" t="s">
        <v>268</v>
      </c>
      <c r="F296" s="16">
        <v>171419779.84999999</v>
      </c>
      <c r="G296" s="17">
        <v>204915058.57999998</v>
      </c>
      <c r="H296" s="16">
        <f t="shared" ref="H296:I296" si="126">H297+H302</f>
        <v>162455343.88</v>
      </c>
      <c r="I296" s="17">
        <f t="shared" si="126"/>
        <v>101891668.82000002</v>
      </c>
      <c r="J296" s="16">
        <f t="shared" si="112"/>
        <v>42459714.699999988</v>
      </c>
      <c r="K296" s="16">
        <f t="shared" si="113"/>
        <v>59.439855137580864</v>
      </c>
      <c r="L296" s="16">
        <f t="shared" si="114"/>
        <v>49.723856082651416</v>
      </c>
      <c r="M296" s="16">
        <f t="shared" si="115"/>
        <v>62.719801261363116</v>
      </c>
    </row>
    <row r="297" spans="1:13" ht="42.75" outlineLevel="3">
      <c r="A297" s="14"/>
      <c r="B297" s="14"/>
      <c r="C297" s="14" t="s">
        <v>269</v>
      </c>
      <c r="D297" s="14"/>
      <c r="E297" s="15" t="s">
        <v>270</v>
      </c>
      <c r="F297" s="16">
        <v>1703300</v>
      </c>
      <c r="G297" s="17">
        <v>2267592.84</v>
      </c>
      <c r="H297" s="16">
        <f t="shared" ref="H297:I298" si="127">H298</f>
        <v>2267592.84</v>
      </c>
      <c r="I297" s="17">
        <f t="shared" si="127"/>
        <v>2267448.84</v>
      </c>
      <c r="J297" s="16">
        <f t="shared" si="112"/>
        <v>0</v>
      </c>
      <c r="K297" s="16">
        <f t="shared" si="113"/>
        <v>133.12093230787295</v>
      </c>
      <c r="L297" s="16">
        <f t="shared" si="114"/>
        <v>99.993649653612408</v>
      </c>
      <c r="M297" s="16">
        <f t="shared" si="115"/>
        <v>99.993649653612408</v>
      </c>
    </row>
    <row r="298" spans="1:13" ht="32.25" outlineLevel="4">
      <c r="A298" s="14"/>
      <c r="B298" s="14"/>
      <c r="C298" s="14" t="s">
        <v>271</v>
      </c>
      <c r="D298" s="14"/>
      <c r="E298" s="15" t="s">
        <v>272</v>
      </c>
      <c r="F298" s="16">
        <v>1703300</v>
      </c>
      <c r="G298" s="17">
        <v>2267592.84</v>
      </c>
      <c r="H298" s="16">
        <f t="shared" si="127"/>
        <v>2267592.84</v>
      </c>
      <c r="I298" s="17">
        <f t="shared" si="127"/>
        <v>2267448.84</v>
      </c>
      <c r="J298" s="16">
        <f t="shared" si="112"/>
        <v>0</v>
      </c>
      <c r="K298" s="16">
        <f t="shared" si="113"/>
        <v>133.12093230787295</v>
      </c>
      <c r="L298" s="16">
        <f t="shared" si="114"/>
        <v>99.993649653612408</v>
      </c>
      <c r="M298" s="16">
        <f t="shared" si="115"/>
        <v>99.993649653612408</v>
      </c>
    </row>
    <row r="299" spans="1:13" ht="32.25" outlineLevel="5">
      <c r="A299" s="14"/>
      <c r="B299" s="14"/>
      <c r="C299" s="14" t="s">
        <v>273</v>
      </c>
      <c r="D299" s="14"/>
      <c r="E299" s="15" t="s">
        <v>274</v>
      </c>
      <c r="F299" s="16">
        <v>1703300</v>
      </c>
      <c r="G299" s="17">
        <v>2267592.84</v>
      </c>
      <c r="H299" s="16">
        <f t="shared" ref="H299:I299" si="128">H300+H301</f>
        <v>2267592.84</v>
      </c>
      <c r="I299" s="17">
        <f t="shared" si="128"/>
        <v>2267448.84</v>
      </c>
      <c r="J299" s="16">
        <f t="shared" si="112"/>
        <v>0</v>
      </c>
      <c r="K299" s="16">
        <f t="shared" si="113"/>
        <v>133.12093230787295</v>
      </c>
      <c r="L299" s="16">
        <f t="shared" si="114"/>
        <v>99.993649653612408</v>
      </c>
      <c r="M299" s="16">
        <f t="shared" si="115"/>
        <v>99.993649653612408</v>
      </c>
    </row>
    <row r="300" spans="1:13" ht="33.75" outlineLevel="7">
      <c r="A300" s="18"/>
      <c r="B300" s="18"/>
      <c r="C300" s="18"/>
      <c r="D300" s="18" t="s">
        <v>20</v>
      </c>
      <c r="E300" s="19" t="s">
        <v>21</v>
      </c>
      <c r="F300" s="20">
        <v>1644298</v>
      </c>
      <c r="G300" s="21">
        <v>2208590.84</v>
      </c>
      <c r="H300" s="21">
        <v>2208590.84</v>
      </c>
      <c r="I300" s="21">
        <v>2208590.84</v>
      </c>
      <c r="J300" s="16">
        <f t="shared" si="112"/>
        <v>0</v>
      </c>
      <c r="K300" s="16">
        <f t="shared" si="113"/>
        <v>134.31816130652717</v>
      </c>
      <c r="L300" s="16">
        <f t="shared" si="114"/>
        <v>100</v>
      </c>
      <c r="M300" s="16">
        <f t="shared" si="115"/>
        <v>100</v>
      </c>
    </row>
    <row r="301" spans="1:13" ht="22.5" outlineLevel="7">
      <c r="A301" s="18"/>
      <c r="B301" s="18"/>
      <c r="C301" s="18"/>
      <c r="D301" s="18" t="s">
        <v>149</v>
      </c>
      <c r="E301" s="19" t="s">
        <v>150</v>
      </c>
      <c r="F301" s="20">
        <v>59002</v>
      </c>
      <c r="G301" s="21">
        <v>59002</v>
      </c>
      <c r="H301" s="21">
        <v>59002</v>
      </c>
      <c r="I301" s="21">
        <v>58858</v>
      </c>
      <c r="J301" s="16">
        <f t="shared" si="112"/>
        <v>0</v>
      </c>
      <c r="K301" s="16">
        <f t="shared" si="113"/>
        <v>99.75594047659402</v>
      </c>
      <c r="L301" s="16">
        <f t="shared" si="114"/>
        <v>99.75594047659402</v>
      </c>
      <c r="M301" s="16">
        <f t="shared" si="115"/>
        <v>99.75594047659402</v>
      </c>
    </row>
    <row r="302" spans="1:13" ht="42.75" outlineLevel="3">
      <c r="A302" s="14"/>
      <c r="B302" s="14"/>
      <c r="C302" s="14" t="s">
        <v>275</v>
      </c>
      <c r="D302" s="14"/>
      <c r="E302" s="15" t="s">
        <v>276</v>
      </c>
      <c r="F302" s="16">
        <v>169716479.84999999</v>
      </c>
      <c r="G302" s="17">
        <v>202647465.73999998</v>
      </c>
      <c r="H302" s="16">
        <f t="shared" ref="H302:I302" si="129">H303</f>
        <v>160187751.03999999</v>
      </c>
      <c r="I302" s="17">
        <f t="shared" si="129"/>
        <v>99624219.980000019</v>
      </c>
      <c r="J302" s="16">
        <f t="shared" si="112"/>
        <v>42459714.699999988</v>
      </c>
      <c r="K302" s="16">
        <f t="shared" si="113"/>
        <v>58.700380816318244</v>
      </c>
      <c r="L302" s="16">
        <f t="shared" si="114"/>
        <v>49.161345105504317</v>
      </c>
      <c r="M302" s="16">
        <f t="shared" si="115"/>
        <v>62.192158472293656</v>
      </c>
    </row>
    <row r="303" spans="1:13" ht="32.25" outlineLevel="4">
      <c r="A303" s="14"/>
      <c r="B303" s="14"/>
      <c r="C303" s="14" t="s">
        <v>277</v>
      </c>
      <c r="D303" s="14"/>
      <c r="E303" s="15" t="s">
        <v>278</v>
      </c>
      <c r="F303" s="16">
        <v>169716479.84999999</v>
      </c>
      <c r="G303" s="17">
        <v>202647465.73999998</v>
      </c>
      <c r="H303" s="16">
        <f t="shared" ref="H303:I303" si="130">H304+H314+H311</f>
        <v>160187751.03999999</v>
      </c>
      <c r="I303" s="17">
        <f t="shared" si="130"/>
        <v>99624219.980000019</v>
      </c>
      <c r="J303" s="16">
        <f t="shared" si="112"/>
        <v>42459714.699999988</v>
      </c>
      <c r="K303" s="16">
        <f t="shared" si="113"/>
        <v>58.700380816318244</v>
      </c>
      <c r="L303" s="16">
        <f t="shared" si="114"/>
        <v>49.161345105504317</v>
      </c>
      <c r="M303" s="16">
        <f t="shared" si="115"/>
        <v>62.192158472293656</v>
      </c>
    </row>
    <row r="304" spans="1:13" ht="42.75" outlineLevel="5">
      <c r="A304" s="14"/>
      <c r="B304" s="14"/>
      <c r="C304" s="14" t="s">
        <v>279</v>
      </c>
      <c r="D304" s="14"/>
      <c r="E304" s="15" t="s">
        <v>280</v>
      </c>
      <c r="F304" s="16">
        <v>3737573.61</v>
      </c>
      <c r="G304" s="17">
        <v>36146490.100000001</v>
      </c>
      <c r="H304" s="16">
        <f t="shared" ref="H304:I304" si="131">H305+H307+H309</f>
        <v>16055115.82</v>
      </c>
      <c r="I304" s="17">
        <f t="shared" si="131"/>
        <v>16055115.82</v>
      </c>
      <c r="J304" s="16">
        <f t="shared" si="112"/>
        <v>20091374.280000001</v>
      </c>
      <c r="K304" s="16">
        <f t="shared" si="113"/>
        <v>429.55985607999844</v>
      </c>
      <c r="L304" s="16">
        <f t="shared" si="114"/>
        <v>44.416804440993289</v>
      </c>
      <c r="M304" s="16">
        <f t="shared" si="115"/>
        <v>100</v>
      </c>
    </row>
    <row r="305" spans="1:13" ht="32.25" outlineLevel="6">
      <c r="A305" s="14"/>
      <c r="B305" s="14"/>
      <c r="C305" s="14" t="s">
        <v>281</v>
      </c>
      <c r="D305" s="14"/>
      <c r="E305" s="15" t="s">
        <v>282</v>
      </c>
      <c r="F305" s="16">
        <v>300000</v>
      </c>
      <c r="G305" s="17">
        <v>299000</v>
      </c>
      <c r="H305" s="16">
        <f t="shared" ref="H305:I305" si="132">H306</f>
        <v>299000</v>
      </c>
      <c r="I305" s="17">
        <f t="shared" si="132"/>
        <v>299000</v>
      </c>
      <c r="J305" s="16">
        <f t="shared" si="112"/>
        <v>0</v>
      </c>
      <c r="K305" s="16">
        <f t="shared" si="113"/>
        <v>99.666666666666671</v>
      </c>
      <c r="L305" s="16">
        <f t="shared" si="114"/>
        <v>100</v>
      </c>
      <c r="M305" s="16">
        <f t="shared" si="115"/>
        <v>100</v>
      </c>
    </row>
    <row r="306" spans="1:13" ht="33.75" outlineLevel="7">
      <c r="A306" s="18"/>
      <c r="B306" s="18"/>
      <c r="C306" s="18"/>
      <c r="D306" s="18" t="s">
        <v>20</v>
      </c>
      <c r="E306" s="19" t="s">
        <v>21</v>
      </c>
      <c r="F306" s="20">
        <v>300000</v>
      </c>
      <c r="G306" s="21">
        <v>299000</v>
      </c>
      <c r="H306" s="21">
        <v>299000</v>
      </c>
      <c r="I306" s="21">
        <v>299000</v>
      </c>
      <c r="J306" s="16">
        <f t="shared" si="112"/>
        <v>0</v>
      </c>
      <c r="K306" s="16">
        <f t="shared" si="113"/>
        <v>99.666666666666671</v>
      </c>
      <c r="L306" s="16">
        <f t="shared" si="114"/>
        <v>100</v>
      </c>
      <c r="M306" s="16">
        <f t="shared" si="115"/>
        <v>100</v>
      </c>
    </row>
    <row r="307" spans="1:13" ht="53.25" outlineLevel="6">
      <c r="A307" s="14"/>
      <c r="B307" s="14"/>
      <c r="C307" s="14" t="s">
        <v>283</v>
      </c>
      <c r="D307" s="14"/>
      <c r="E307" s="15" t="s">
        <v>156</v>
      </c>
      <c r="F307" s="16">
        <v>931666.28</v>
      </c>
      <c r="G307" s="17">
        <v>3384595.6999999997</v>
      </c>
      <c r="H307" s="16">
        <f t="shared" ref="H307:I307" si="133">H308</f>
        <v>2358387.52</v>
      </c>
      <c r="I307" s="17">
        <f t="shared" si="133"/>
        <v>2358387.52</v>
      </c>
      <c r="J307" s="16">
        <f t="shared" si="112"/>
        <v>1026208.1799999997</v>
      </c>
      <c r="K307" s="16">
        <f t="shared" si="113"/>
        <v>253.13651149851643</v>
      </c>
      <c r="L307" s="16">
        <f t="shared" si="114"/>
        <v>69.680036525485164</v>
      </c>
      <c r="M307" s="16">
        <f t="shared" si="115"/>
        <v>100</v>
      </c>
    </row>
    <row r="308" spans="1:13" ht="33.75" outlineLevel="7">
      <c r="A308" s="18"/>
      <c r="B308" s="18"/>
      <c r="C308" s="18"/>
      <c r="D308" s="18" t="s">
        <v>284</v>
      </c>
      <c r="E308" s="19" t="s">
        <v>285</v>
      </c>
      <c r="F308" s="20">
        <v>931666.28</v>
      </c>
      <c r="G308" s="21">
        <v>3384595.6999999997</v>
      </c>
      <c r="H308" s="21">
        <v>2358387.52</v>
      </c>
      <c r="I308" s="21">
        <v>2358387.52</v>
      </c>
      <c r="J308" s="16">
        <f t="shared" si="112"/>
        <v>1026208.1799999997</v>
      </c>
      <c r="K308" s="16">
        <f t="shared" si="113"/>
        <v>253.13651149851643</v>
      </c>
      <c r="L308" s="16">
        <f t="shared" si="114"/>
        <v>69.680036525485164</v>
      </c>
      <c r="M308" s="16">
        <f t="shared" si="115"/>
        <v>100</v>
      </c>
    </row>
    <row r="309" spans="1:13" ht="42.75" outlineLevel="6">
      <c r="A309" s="14"/>
      <c r="B309" s="14"/>
      <c r="C309" s="14" t="s">
        <v>286</v>
      </c>
      <c r="D309" s="14"/>
      <c r="E309" s="15" t="s">
        <v>511</v>
      </c>
      <c r="F309" s="16">
        <v>2505907.33</v>
      </c>
      <c r="G309" s="17">
        <v>32462894.399999999</v>
      </c>
      <c r="H309" s="16">
        <f t="shared" ref="H309:I309" si="134">H310</f>
        <v>13397728.300000001</v>
      </c>
      <c r="I309" s="17">
        <f t="shared" si="134"/>
        <v>13397728.300000001</v>
      </c>
      <c r="J309" s="16">
        <f t="shared" si="112"/>
        <v>19065166.099999998</v>
      </c>
      <c r="K309" s="16">
        <f t="shared" si="113"/>
        <v>534.64580032973527</v>
      </c>
      <c r="L309" s="16">
        <f t="shared" si="114"/>
        <v>41.270898814247445</v>
      </c>
      <c r="M309" s="16">
        <f t="shared" si="115"/>
        <v>100</v>
      </c>
    </row>
    <row r="310" spans="1:13" ht="33.75" outlineLevel="7">
      <c r="A310" s="18"/>
      <c r="B310" s="18"/>
      <c r="C310" s="18"/>
      <c r="D310" s="18" t="s">
        <v>284</v>
      </c>
      <c r="E310" s="19" t="s">
        <v>285</v>
      </c>
      <c r="F310" s="20">
        <v>2505907.33</v>
      </c>
      <c r="G310" s="21">
        <v>32462894.399999999</v>
      </c>
      <c r="H310" s="21">
        <v>13397728.300000001</v>
      </c>
      <c r="I310" s="21">
        <v>13397728.300000001</v>
      </c>
      <c r="J310" s="16">
        <f t="shared" si="112"/>
        <v>19065166.099999998</v>
      </c>
      <c r="K310" s="16">
        <f t="shared" si="113"/>
        <v>534.64580032973527</v>
      </c>
      <c r="L310" s="16">
        <f t="shared" si="114"/>
        <v>41.270898814247445</v>
      </c>
      <c r="M310" s="16">
        <f t="shared" si="115"/>
        <v>100</v>
      </c>
    </row>
    <row r="311" spans="1:13" ht="32.25" outlineLevel="7">
      <c r="A311" s="22"/>
      <c r="B311" s="22"/>
      <c r="C311" s="22" t="s">
        <v>552</v>
      </c>
      <c r="D311" s="22"/>
      <c r="E311" s="23" t="s">
        <v>553</v>
      </c>
      <c r="F311" s="20">
        <v>0</v>
      </c>
      <c r="G311" s="27">
        <v>522069.4</v>
      </c>
      <c r="H311" s="27">
        <f t="shared" ref="H311:I312" si="135">H312</f>
        <v>1272069.3999999999</v>
      </c>
      <c r="I311" s="27">
        <f t="shared" si="135"/>
        <v>1222000</v>
      </c>
      <c r="J311" s="16">
        <f t="shared" si="112"/>
        <v>-749999.99999999988</v>
      </c>
      <c r="K311" s="16">
        <v>0</v>
      </c>
      <c r="L311" s="16">
        <f t="shared" si="114"/>
        <v>234.06849740666661</v>
      </c>
      <c r="M311" s="16">
        <f t="shared" si="115"/>
        <v>96.063941165474148</v>
      </c>
    </row>
    <row r="312" spans="1:13" outlineLevel="7">
      <c r="A312" s="22"/>
      <c r="B312" s="22"/>
      <c r="C312" s="22" t="s">
        <v>554</v>
      </c>
      <c r="D312" s="22"/>
      <c r="E312" s="23" t="s">
        <v>555</v>
      </c>
      <c r="F312" s="20">
        <v>0</v>
      </c>
      <c r="G312" s="27">
        <v>522069.4</v>
      </c>
      <c r="H312" s="27">
        <f t="shared" si="135"/>
        <v>1272069.3999999999</v>
      </c>
      <c r="I312" s="27">
        <f t="shared" si="135"/>
        <v>1222000</v>
      </c>
      <c r="J312" s="16">
        <f t="shared" si="112"/>
        <v>-749999.99999999988</v>
      </c>
      <c r="K312" s="16">
        <v>0</v>
      </c>
      <c r="L312" s="16">
        <f t="shared" si="114"/>
        <v>234.06849740666661</v>
      </c>
      <c r="M312" s="16">
        <f t="shared" si="115"/>
        <v>96.063941165474148</v>
      </c>
    </row>
    <row r="313" spans="1:13" ht="33.75" outlineLevel="7">
      <c r="A313" s="24"/>
      <c r="B313" s="24"/>
      <c r="C313" s="24"/>
      <c r="D313" s="24" t="s">
        <v>20</v>
      </c>
      <c r="E313" s="25" t="s">
        <v>21</v>
      </c>
      <c r="F313" s="20">
        <v>0</v>
      </c>
      <c r="G313" s="21">
        <v>522069.4</v>
      </c>
      <c r="H313" s="21">
        <v>1272069.3999999999</v>
      </c>
      <c r="I313" s="21">
        <v>1222000</v>
      </c>
      <c r="J313" s="16">
        <f t="shared" si="112"/>
        <v>-749999.99999999988</v>
      </c>
      <c r="K313" s="16">
        <v>0</v>
      </c>
      <c r="L313" s="16">
        <f t="shared" si="114"/>
        <v>234.06849740666661</v>
      </c>
      <c r="M313" s="16">
        <f t="shared" si="115"/>
        <v>96.063941165474148</v>
      </c>
    </row>
    <row r="314" spans="1:13" ht="84.75" outlineLevel="5">
      <c r="A314" s="14"/>
      <c r="B314" s="14"/>
      <c r="C314" s="14" t="s">
        <v>287</v>
      </c>
      <c r="D314" s="14"/>
      <c r="E314" s="15" t="s">
        <v>288</v>
      </c>
      <c r="F314" s="16">
        <v>165978906.24000001</v>
      </c>
      <c r="G314" s="17">
        <v>165978906.24000001</v>
      </c>
      <c r="H314" s="16">
        <f t="shared" ref="H314:I314" si="136">H315+H317</f>
        <v>142860565.81999999</v>
      </c>
      <c r="I314" s="17">
        <f t="shared" si="136"/>
        <v>82347104.160000011</v>
      </c>
      <c r="J314" s="16">
        <f t="shared" si="112"/>
        <v>23118340.420000017</v>
      </c>
      <c r="K314" s="16">
        <f t="shared" si="113"/>
        <v>49.612993617953371</v>
      </c>
      <c r="L314" s="16">
        <f t="shared" si="114"/>
        <v>49.612993617953371</v>
      </c>
      <c r="M314" s="16">
        <f t="shared" si="115"/>
        <v>57.641591776806258</v>
      </c>
    </row>
    <row r="315" spans="1:13" ht="32.25" outlineLevel="6">
      <c r="A315" s="14"/>
      <c r="B315" s="14"/>
      <c r="C315" s="14" t="s">
        <v>289</v>
      </c>
      <c r="D315" s="14"/>
      <c r="E315" s="15" t="s">
        <v>290</v>
      </c>
      <c r="F315" s="16">
        <v>157679960.93000001</v>
      </c>
      <c r="G315" s="17">
        <v>157679960.93000001</v>
      </c>
      <c r="H315" s="16">
        <f t="shared" ref="H315:I315" si="137">H316</f>
        <v>136212914.34</v>
      </c>
      <c r="I315" s="17">
        <f t="shared" si="137"/>
        <v>75699452.680000007</v>
      </c>
      <c r="J315" s="16">
        <f t="shared" si="112"/>
        <v>21467046.590000004</v>
      </c>
      <c r="K315" s="16">
        <f t="shared" si="113"/>
        <v>48.008289850861772</v>
      </c>
      <c r="L315" s="16">
        <f t="shared" si="114"/>
        <v>48.008289850861772</v>
      </c>
      <c r="M315" s="16">
        <f t="shared" si="115"/>
        <v>55.57435801648527</v>
      </c>
    </row>
    <row r="316" spans="1:13" ht="33.75" outlineLevel="7">
      <c r="A316" s="18"/>
      <c r="B316" s="18"/>
      <c r="C316" s="18"/>
      <c r="D316" s="18" t="s">
        <v>284</v>
      </c>
      <c r="E316" s="19" t="s">
        <v>285</v>
      </c>
      <c r="F316" s="20">
        <v>157679960.93000001</v>
      </c>
      <c r="G316" s="21">
        <v>157679960.93000001</v>
      </c>
      <c r="H316" s="21">
        <v>136212914.34</v>
      </c>
      <c r="I316" s="21">
        <v>75699452.680000007</v>
      </c>
      <c r="J316" s="16">
        <f t="shared" si="112"/>
        <v>21467046.590000004</v>
      </c>
      <c r="K316" s="16">
        <f t="shared" si="113"/>
        <v>48.008289850861772</v>
      </c>
      <c r="L316" s="16">
        <f t="shared" si="114"/>
        <v>48.008289850861772</v>
      </c>
      <c r="M316" s="16">
        <f t="shared" si="115"/>
        <v>55.57435801648527</v>
      </c>
    </row>
    <row r="317" spans="1:13" ht="32.25" outlineLevel="6">
      <c r="A317" s="14"/>
      <c r="B317" s="14"/>
      <c r="C317" s="14" t="s">
        <v>291</v>
      </c>
      <c r="D317" s="14"/>
      <c r="E317" s="15" t="s">
        <v>292</v>
      </c>
      <c r="F317" s="16">
        <v>8298945.3099999996</v>
      </c>
      <c r="G317" s="17">
        <v>8298945.3099999996</v>
      </c>
      <c r="H317" s="16">
        <f t="shared" ref="H317:I317" si="138">H318</f>
        <v>6647651.4800000004</v>
      </c>
      <c r="I317" s="17">
        <f t="shared" si="138"/>
        <v>6647651.4800000004</v>
      </c>
      <c r="J317" s="16">
        <f t="shared" si="112"/>
        <v>1651293.8299999991</v>
      </c>
      <c r="K317" s="16">
        <f t="shared" si="113"/>
        <v>80.10236520042811</v>
      </c>
      <c r="L317" s="16">
        <f t="shared" si="114"/>
        <v>80.10236520042811</v>
      </c>
      <c r="M317" s="16">
        <f t="shared" si="115"/>
        <v>100</v>
      </c>
    </row>
    <row r="318" spans="1:13" ht="33.75" outlineLevel="7">
      <c r="A318" s="18"/>
      <c r="B318" s="18"/>
      <c r="C318" s="18"/>
      <c r="D318" s="18" t="s">
        <v>284</v>
      </c>
      <c r="E318" s="19" t="s">
        <v>285</v>
      </c>
      <c r="F318" s="20">
        <v>8298945.3099999996</v>
      </c>
      <c r="G318" s="21">
        <v>8298945.3099999996</v>
      </c>
      <c r="H318" s="21">
        <v>6647651.4800000004</v>
      </c>
      <c r="I318" s="21">
        <v>6647651.4800000004</v>
      </c>
      <c r="J318" s="16">
        <f t="shared" si="112"/>
        <v>1651293.8299999991</v>
      </c>
      <c r="K318" s="16">
        <f t="shared" si="113"/>
        <v>80.10236520042811</v>
      </c>
      <c r="L318" s="16">
        <f t="shared" si="114"/>
        <v>80.10236520042811</v>
      </c>
      <c r="M318" s="16">
        <f t="shared" si="115"/>
        <v>100</v>
      </c>
    </row>
    <row r="319" spans="1:13" outlineLevel="2">
      <c r="A319" s="14"/>
      <c r="B319" s="14" t="s">
        <v>293</v>
      </c>
      <c r="C319" s="14"/>
      <c r="D319" s="14"/>
      <c r="E319" s="15" t="s">
        <v>294</v>
      </c>
      <c r="F319" s="16">
        <v>31628210.02</v>
      </c>
      <c r="G319" s="17">
        <v>26556037.059999995</v>
      </c>
      <c r="H319" s="16">
        <f>H320+H356</f>
        <v>70987837.679999992</v>
      </c>
      <c r="I319" s="17">
        <f>I320+I356</f>
        <v>70987837.679999992</v>
      </c>
      <c r="J319" s="16">
        <f t="shared" si="112"/>
        <v>-44431800.619999997</v>
      </c>
      <c r="K319" s="16">
        <f t="shared" si="113"/>
        <v>224.44468920343911</v>
      </c>
      <c r="L319" s="16">
        <f t="shared" si="114"/>
        <v>267.3133702879386</v>
      </c>
      <c r="M319" s="16">
        <f t="shared" si="115"/>
        <v>100</v>
      </c>
    </row>
    <row r="320" spans="1:13" ht="42.75" outlineLevel="3">
      <c r="A320" s="14"/>
      <c r="B320" s="14"/>
      <c r="C320" s="14" t="s">
        <v>269</v>
      </c>
      <c r="D320" s="14"/>
      <c r="E320" s="15" t="s">
        <v>270</v>
      </c>
      <c r="F320" s="16">
        <v>31628210.02</v>
      </c>
      <c r="G320" s="17">
        <v>25740323.639999997</v>
      </c>
      <c r="H320" s="16">
        <f t="shared" ref="H320:I320" si="139">H321+H347+H350</f>
        <v>70044748.549999997</v>
      </c>
      <c r="I320" s="17">
        <f t="shared" si="139"/>
        <v>70044748.549999997</v>
      </c>
      <c r="J320" s="16">
        <f t="shared" si="112"/>
        <v>-44304424.909999996</v>
      </c>
      <c r="K320" s="16">
        <f t="shared" si="113"/>
        <v>221.46289184783905</v>
      </c>
      <c r="L320" s="16">
        <f t="shared" si="114"/>
        <v>272.12069875124541</v>
      </c>
      <c r="M320" s="16">
        <f t="shared" si="115"/>
        <v>100</v>
      </c>
    </row>
    <row r="321" spans="1:13" ht="32.25" outlineLevel="4">
      <c r="A321" s="14"/>
      <c r="B321" s="14"/>
      <c r="C321" s="14" t="s">
        <v>271</v>
      </c>
      <c r="D321" s="14"/>
      <c r="E321" s="15" t="s">
        <v>272</v>
      </c>
      <c r="F321" s="16">
        <v>21554460.02</v>
      </c>
      <c r="G321" s="17">
        <v>10824447.619999997</v>
      </c>
      <c r="H321" s="16">
        <f t="shared" ref="H321:I321" si="140">H322+H324+H326+H328+H334+H336+H338+H341+H343+H345+H330+H332</f>
        <v>17572228.27</v>
      </c>
      <c r="I321" s="17">
        <f t="shared" si="140"/>
        <v>17572228.27</v>
      </c>
      <c r="J321" s="16">
        <f t="shared" si="112"/>
        <v>-6747780.6500000022</v>
      </c>
      <c r="K321" s="16">
        <f t="shared" si="113"/>
        <v>81.524790014201429</v>
      </c>
      <c r="L321" s="16">
        <f t="shared" si="114"/>
        <v>162.33833713170119</v>
      </c>
      <c r="M321" s="16">
        <f t="shared" si="115"/>
        <v>100</v>
      </c>
    </row>
    <row r="322" spans="1:13" ht="32.25" outlineLevel="5">
      <c r="A322" s="14"/>
      <c r="B322" s="14"/>
      <c r="C322" s="14" t="s">
        <v>295</v>
      </c>
      <c r="D322" s="14"/>
      <c r="E322" s="15" t="s">
        <v>296</v>
      </c>
      <c r="F322" s="16">
        <v>190000</v>
      </c>
      <c r="G322" s="17">
        <v>255900</v>
      </c>
      <c r="H322" s="16">
        <f t="shared" ref="H322:I322" si="141">H323</f>
        <v>255900</v>
      </c>
      <c r="I322" s="17">
        <f t="shared" si="141"/>
        <v>255900</v>
      </c>
      <c r="J322" s="16">
        <f t="shared" si="112"/>
        <v>0</v>
      </c>
      <c r="K322" s="16">
        <f t="shared" si="113"/>
        <v>134.68421052631578</v>
      </c>
      <c r="L322" s="16">
        <f t="shared" si="114"/>
        <v>100</v>
      </c>
      <c r="M322" s="16">
        <f t="shared" si="115"/>
        <v>100</v>
      </c>
    </row>
    <row r="323" spans="1:13" ht="33.75" outlineLevel="7">
      <c r="A323" s="18"/>
      <c r="B323" s="18"/>
      <c r="C323" s="18"/>
      <c r="D323" s="18" t="s">
        <v>20</v>
      </c>
      <c r="E323" s="19" t="s">
        <v>21</v>
      </c>
      <c r="F323" s="20">
        <v>190000</v>
      </c>
      <c r="G323" s="21">
        <v>255900</v>
      </c>
      <c r="H323" s="21">
        <v>255900</v>
      </c>
      <c r="I323" s="21">
        <v>255900</v>
      </c>
      <c r="J323" s="16">
        <f t="shared" si="112"/>
        <v>0</v>
      </c>
      <c r="K323" s="16">
        <f t="shared" si="113"/>
        <v>134.68421052631578</v>
      </c>
      <c r="L323" s="16">
        <f t="shared" si="114"/>
        <v>100</v>
      </c>
      <c r="M323" s="16">
        <f t="shared" si="115"/>
        <v>100</v>
      </c>
    </row>
    <row r="324" spans="1:13" ht="21.75" outlineLevel="5">
      <c r="A324" s="14"/>
      <c r="B324" s="14"/>
      <c r="C324" s="14" t="s">
        <v>297</v>
      </c>
      <c r="D324" s="14"/>
      <c r="E324" s="15" t="s">
        <v>298</v>
      </c>
      <c r="F324" s="16">
        <v>530000</v>
      </c>
      <c r="G324" s="17">
        <v>530000</v>
      </c>
      <c r="H324" s="16">
        <f t="shared" ref="H324:I324" si="142">H325</f>
        <v>530000</v>
      </c>
      <c r="I324" s="17">
        <f t="shared" si="142"/>
        <v>530000</v>
      </c>
      <c r="J324" s="16">
        <f t="shared" si="112"/>
        <v>0</v>
      </c>
      <c r="K324" s="16">
        <f t="shared" si="113"/>
        <v>100</v>
      </c>
      <c r="L324" s="16">
        <f t="shared" si="114"/>
        <v>100</v>
      </c>
      <c r="M324" s="16">
        <f t="shared" si="115"/>
        <v>100</v>
      </c>
    </row>
    <row r="325" spans="1:13" ht="33.75" outlineLevel="7">
      <c r="A325" s="18"/>
      <c r="B325" s="18"/>
      <c r="C325" s="18"/>
      <c r="D325" s="18" t="s">
        <v>20</v>
      </c>
      <c r="E325" s="19" t="s">
        <v>21</v>
      </c>
      <c r="F325" s="20">
        <v>530000</v>
      </c>
      <c r="G325" s="21">
        <v>530000</v>
      </c>
      <c r="H325" s="21">
        <v>530000</v>
      </c>
      <c r="I325" s="21">
        <v>530000</v>
      </c>
      <c r="J325" s="16">
        <f t="shared" si="112"/>
        <v>0</v>
      </c>
      <c r="K325" s="16">
        <f t="shared" si="113"/>
        <v>100</v>
      </c>
      <c r="L325" s="16">
        <f t="shared" si="114"/>
        <v>100</v>
      </c>
      <c r="M325" s="16">
        <f t="shared" si="115"/>
        <v>100</v>
      </c>
    </row>
    <row r="326" spans="1:13" ht="74.25" outlineLevel="5">
      <c r="A326" s="14"/>
      <c r="B326" s="14"/>
      <c r="C326" s="14" t="s">
        <v>299</v>
      </c>
      <c r="D326" s="14"/>
      <c r="E326" s="15" t="s">
        <v>300</v>
      </c>
      <c r="F326" s="16">
        <v>1385992.13</v>
      </c>
      <c r="G326" s="17">
        <v>2644779.1499999994</v>
      </c>
      <c r="H326" s="16">
        <f t="shared" ref="H326:I326" si="143">H327</f>
        <v>2644779.15</v>
      </c>
      <c r="I326" s="17">
        <f t="shared" si="143"/>
        <v>2644779.15</v>
      </c>
      <c r="J326" s="16">
        <f t="shared" si="112"/>
        <v>0</v>
      </c>
      <c r="K326" s="16">
        <f t="shared" si="113"/>
        <v>190.8220900215357</v>
      </c>
      <c r="L326" s="16">
        <f t="shared" si="114"/>
        <v>100.00000000000003</v>
      </c>
      <c r="M326" s="16">
        <f t="shared" si="115"/>
        <v>100</v>
      </c>
    </row>
    <row r="327" spans="1:13" outlineLevel="7">
      <c r="A327" s="18"/>
      <c r="B327" s="18"/>
      <c r="C327" s="18"/>
      <c r="D327" s="18" t="s">
        <v>22</v>
      </c>
      <c r="E327" s="19" t="s">
        <v>23</v>
      </c>
      <c r="F327" s="20">
        <v>1385992.13</v>
      </c>
      <c r="G327" s="21">
        <v>2644779.1499999994</v>
      </c>
      <c r="H327" s="21">
        <v>2644779.15</v>
      </c>
      <c r="I327" s="21">
        <v>2644779.15</v>
      </c>
      <c r="J327" s="16">
        <f t="shared" si="112"/>
        <v>0</v>
      </c>
      <c r="K327" s="16">
        <f t="shared" si="113"/>
        <v>190.8220900215357</v>
      </c>
      <c r="L327" s="16">
        <f t="shared" si="114"/>
        <v>100.00000000000003</v>
      </c>
      <c r="M327" s="16">
        <f t="shared" si="115"/>
        <v>100</v>
      </c>
    </row>
    <row r="328" spans="1:13" outlineLevel="5">
      <c r="A328" s="14"/>
      <c r="B328" s="14"/>
      <c r="C328" s="14" t="s">
        <v>301</v>
      </c>
      <c r="D328" s="14"/>
      <c r="E328" s="15" t="s">
        <v>302</v>
      </c>
      <c r="F328" s="16">
        <v>2396322.41</v>
      </c>
      <c r="G328" s="17">
        <v>2396322.41</v>
      </c>
      <c r="H328" s="16">
        <f t="shared" ref="H328:I328" si="144">H329</f>
        <v>2396322.41</v>
      </c>
      <c r="I328" s="17">
        <f t="shared" si="144"/>
        <v>2396322.41</v>
      </c>
      <c r="J328" s="16">
        <f t="shared" ref="J328:J391" si="145">G328-H328</f>
        <v>0</v>
      </c>
      <c r="K328" s="16">
        <f t="shared" ref="K328:K381" si="146">I328/F328*100</f>
        <v>100</v>
      </c>
      <c r="L328" s="16">
        <f t="shared" ref="L328:L391" si="147">I328/G328*100</f>
        <v>100</v>
      </c>
      <c r="M328" s="16">
        <f t="shared" ref="M328:M391" si="148">I328/H328*100</f>
        <v>100</v>
      </c>
    </row>
    <row r="329" spans="1:13" ht="33.75" outlineLevel="7">
      <c r="A329" s="18"/>
      <c r="B329" s="18"/>
      <c r="C329" s="18"/>
      <c r="D329" s="18" t="s">
        <v>20</v>
      </c>
      <c r="E329" s="19" t="s">
        <v>21</v>
      </c>
      <c r="F329" s="20">
        <v>2396322.41</v>
      </c>
      <c r="G329" s="21">
        <v>2396322.41</v>
      </c>
      <c r="H329" s="21">
        <v>2396322.41</v>
      </c>
      <c r="I329" s="21">
        <v>2396322.41</v>
      </c>
      <c r="J329" s="16">
        <f t="shared" si="145"/>
        <v>0</v>
      </c>
      <c r="K329" s="16">
        <f t="shared" si="146"/>
        <v>100</v>
      </c>
      <c r="L329" s="16">
        <f t="shared" si="147"/>
        <v>100</v>
      </c>
      <c r="M329" s="16">
        <f t="shared" si="148"/>
        <v>100</v>
      </c>
    </row>
    <row r="330" spans="1:13" s="2" customFormat="1" ht="53.25" outlineLevel="7">
      <c r="A330" s="22"/>
      <c r="B330" s="22"/>
      <c r="C330" s="22" t="s">
        <v>544</v>
      </c>
      <c r="D330" s="22"/>
      <c r="E330" s="23" t="s">
        <v>545</v>
      </c>
      <c r="F330" s="28">
        <v>0</v>
      </c>
      <c r="G330" s="27">
        <v>0</v>
      </c>
      <c r="H330" s="28">
        <f t="shared" ref="H330:I330" si="149">H331</f>
        <v>0</v>
      </c>
      <c r="I330" s="27">
        <f t="shared" si="149"/>
        <v>0</v>
      </c>
      <c r="J330" s="16">
        <f t="shared" si="145"/>
        <v>0</v>
      </c>
      <c r="K330" s="16">
        <v>0</v>
      </c>
      <c r="L330" s="16">
        <v>0</v>
      </c>
      <c r="M330" s="16">
        <v>0</v>
      </c>
    </row>
    <row r="331" spans="1:13" outlineLevel="7">
      <c r="A331" s="24"/>
      <c r="B331" s="24"/>
      <c r="C331" s="24"/>
      <c r="D331" s="24" t="s">
        <v>22</v>
      </c>
      <c r="E331" s="25" t="s">
        <v>23</v>
      </c>
      <c r="F331" s="20">
        <v>0</v>
      </c>
      <c r="G331" s="21">
        <v>0</v>
      </c>
      <c r="H331" s="21">
        <v>0</v>
      </c>
      <c r="I331" s="21">
        <v>0</v>
      </c>
      <c r="J331" s="16">
        <f t="shared" si="145"/>
        <v>0</v>
      </c>
      <c r="K331" s="16">
        <v>0</v>
      </c>
      <c r="L331" s="16">
        <v>0</v>
      </c>
      <c r="M331" s="16">
        <v>0</v>
      </c>
    </row>
    <row r="332" spans="1:13" ht="42.75" outlineLevel="7">
      <c r="A332" s="22"/>
      <c r="B332" s="22"/>
      <c r="C332" s="22" t="s">
        <v>560</v>
      </c>
      <c r="D332" s="22"/>
      <c r="E332" s="23" t="s">
        <v>561</v>
      </c>
      <c r="F332" s="20">
        <v>0</v>
      </c>
      <c r="G332" s="27">
        <v>386565</v>
      </c>
      <c r="H332" s="27">
        <f t="shared" ref="H332:I332" si="150">H333</f>
        <v>386565</v>
      </c>
      <c r="I332" s="27">
        <f t="shared" si="150"/>
        <v>386565</v>
      </c>
      <c r="J332" s="16">
        <f t="shared" si="145"/>
        <v>0</v>
      </c>
      <c r="K332" s="16">
        <v>0</v>
      </c>
      <c r="L332" s="16">
        <f t="shared" si="147"/>
        <v>100</v>
      </c>
      <c r="M332" s="16">
        <f t="shared" si="148"/>
        <v>100</v>
      </c>
    </row>
    <row r="333" spans="1:13" ht="33.75" outlineLevel="7">
      <c r="A333" s="24"/>
      <c r="B333" s="24"/>
      <c r="C333" s="24"/>
      <c r="D333" s="24" t="s">
        <v>20</v>
      </c>
      <c r="E333" s="25" t="s">
        <v>21</v>
      </c>
      <c r="F333" s="20">
        <v>0</v>
      </c>
      <c r="G333" s="21">
        <v>386565</v>
      </c>
      <c r="H333" s="21">
        <v>386565</v>
      </c>
      <c r="I333" s="21">
        <v>386565</v>
      </c>
      <c r="J333" s="16">
        <f t="shared" si="145"/>
        <v>0</v>
      </c>
      <c r="K333" s="16">
        <v>0</v>
      </c>
      <c r="L333" s="16">
        <f t="shared" si="147"/>
        <v>100</v>
      </c>
      <c r="M333" s="16">
        <f t="shared" si="148"/>
        <v>100</v>
      </c>
    </row>
    <row r="334" spans="1:13" ht="42.75" outlineLevel="5">
      <c r="A334" s="14"/>
      <c r="B334" s="14"/>
      <c r="C334" s="14" t="s">
        <v>303</v>
      </c>
      <c r="D334" s="14"/>
      <c r="E334" s="15" t="s">
        <v>304</v>
      </c>
      <c r="F334" s="16">
        <v>1017540</v>
      </c>
      <c r="G334" s="17">
        <v>1045734.71</v>
      </c>
      <c r="H334" s="16">
        <f t="shared" ref="H334:I334" si="151">H335</f>
        <v>1045734.71</v>
      </c>
      <c r="I334" s="17">
        <f t="shared" si="151"/>
        <v>1045734.71</v>
      </c>
      <c r="J334" s="16">
        <f t="shared" si="145"/>
        <v>0</v>
      </c>
      <c r="K334" s="16">
        <f t="shared" si="146"/>
        <v>102.77086994123081</v>
      </c>
      <c r="L334" s="16">
        <f t="shared" si="147"/>
        <v>100</v>
      </c>
      <c r="M334" s="16">
        <f t="shared" si="148"/>
        <v>100</v>
      </c>
    </row>
    <row r="335" spans="1:13" ht="33.75" outlineLevel="7">
      <c r="A335" s="18"/>
      <c r="B335" s="18"/>
      <c r="C335" s="18"/>
      <c r="D335" s="18" t="s">
        <v>20</v>
      </c>
      <c r="E335" s="19" t="s">
        <v>21</v>
      </c>
      <c r="F335" s="20">
        <v>1017540</v>
      </c>
      <c r="G335" s="21">
        <v>1045734.71</v>
      </c>
      <c r="H335" s="21">
        <v>1045734.71</v>
      </c>
      <c r="I335" s="21">
        <v>1045734.71</v>
      </c>
      <c r="J335" s="16">
        <f t="shared" si="145"/>
        <v>0</v>
      </c>
      <c r="K335" s="16">
        <f t="shared" si="146"/>
        <v>102.77086994123081</v>
      </c>
      <c r="L335" s="16">
        <f t="shared" si="147"/>
        <v>100</v>
      </c>
      <c r="M335" s="16">
        <f t="shared" si="148"/>
        <v>100</v>
      </c>
    </row>
    <row r="336" spans="1:13" ht="105.75" outlineLevel="5">
      <c r="A336" s="14"/>
      <c r="B336" s="14"/>
      <c r="C336" s="14" t="s">
        <v>305</v>
      </c>
      <c r="D336" s="14"/>
      <c r="E336" s="37" t="s">
        <v>306</v>
      </c>
      <c r="F336" s="16">
        <v>210000</v>
      </c>
      <c r="G336" s="17">
        <v>210000</v>
      </c>
      <c r="H336" s="16">
        <f t="shared" ref="H336:I336" si="152">H337</f>
        <v>210000</v>
      </c>
      <c r="I336" s="17">
        <f t="shared" si="152"/>
        <v>210000</v>
      </c>
      <c r="J336" s="16">
        <f t="shared" si="145"/>
        <v>0</v>
      </c>
      <c r="K336" s="16">
        <f t="shared" si="146"/>
        <v>100</v>
      </c>
      <c r="L336" s="16">
        <f t="shared" si="147"/>
        <v>100</v>
      </c>
      <c r="M336" s="16">
        <f t="shared" si="148"/>
        <v>100</v>
      </c>
    </row>
    <row r="337" spans="1:13" ht="33.75" outlineLevel="7">
      <c r="A337" s="18"/>
      <c r="B337" s="18"/>
      <c r="C337" s="18"/>
      <c r="D337" s="18" t="s">
        <v>20</v>
      </c>
      <c r="E337" s="19" t="s">
        <v>21</v>
      </c>
      <c r="F337" s="20">
        <v>210000</v>
      </c>
      <c r="G337" s="21">
        <v>210000</v>
      </c>
      <c r="H337" s="21">
        <v>210000</v>
      </c>
      <c r="I337" s="21">
        <v>210000</v>
      </c>
      <c r="J337" s="16">
        <f t="shared" si="145"/>
        <v>0</v>
      </c>
      <c r="K337" s="16">
        <f t="shared" si="146"/>
        <v>100</v>
      </c>
      <c r="L337" s="16">
        <f t="shared" si="147"/>
        <v>100</v>
      </c>
      <c r="M337" s="16">
        <f t="shared" si="148"/>
        <v>100</v>
      </c>
    </row>
    <row r="338" spans="1:13" ht="42.75" outlineLevel="5">
      <c r="A338" s="14"/>
      <c r="B338" s="14"/>
      <c r="C338" s="14" t="s">
        <v>307</v>
      </c>
      <c r="D338" s="14"/>
      <c r="E338" s="15" t="s">
        <v>308</v>
      </c>
      <c r="F338" s="16">
        <v>21939</v>
      </c>
      <c r="G338" s="17">
        <v>3355146.35</v>
      </c>
      <c r="H338" s="16">
        <f t="shared" ref="H338:I338" si="153">H340+H339</f>
        <v>10102927</v>
      </c>
      <c r="I338" s="17">
        <f t="shared" si="153"/>
        <v>10102927</v>
      </c>
      <c r="J338" s="16">
        <f t="shared" si="145"/>
        <v>-6747780.6500000004</v>
      </c>
      <c r="K338" s="16">
        <f t="shared" si="146"/>
        <v>46050.079766625648</v>
      </c>
      <c r="L338" s="16">
        <f t="shared" si="147"/>
        <v>301.11732681943965</v>
      </c>
      <c r="M338" s="16">
        <f t="shared" si="148"/>
        <v>100</v>
      </c>
    </row>
    <row r="339" spans="1:13" ht="33.75" outlineLevel="5">
      <c r="A339" s="18"/>
      <c r="B339" s="18"/>
      <c r="C339" s="18"/>
      <c r="D339" s="18" t="s">
        <v>284</v>
      </c>
      <c r="E339" s="19" t="s">
        <v>285</v>
      </c>
      <c r="F339" s="16"/>
      <c r="G339" s="26">
        <v>3000000</v>
      </c>
      <c r="H339" s="26">
        <v>3000000</v>
      </c>
      <c r="I339" s="26">
        <v>3000000</v>
      </c>
      <c r="J339" s="16">
        <f t="shared" si="145"/>
        <v>0</v>
      </c>
      <c r="K339" s="16">
        <v>0</v>
      </c>
      <c r="L339" s="16">
        <f t="shared" si="147"/>
        <v>100</v>
      </c>
      <c r="M339" s="16">
        <f t="shared" si="148"/>
        <v>100</v>
      </c>
    </row>
    <row r="340" spans="1:13" outlineLevel="7">
      <c r="A340" s="18"/>
      <c r="B340" s="18"/>
      <c r="C340" s="18"/>
      <c r="D340" s="18" t="s">
        <v>22</v>
      </c>
      <c r="E340" s="19" t="s">
        <v>23</v>
      </c>
      <c r="F340" s="20">
        <v>21939</v>
      </c>
      <c r="G340" s="21">
        <v>355146.35</v>
      </c>
      <c r="H340" s="21">
        <v>7102927</v>
      </c>
      <c r="I340" s="21">
        <v>7102927</v>
      </c>
      <c r="J340" s="16">
        <f t="shared" si="145"/>
        <v>-6747780.6500000004</v>
      </c>
      <c r="K340" s="16">
        <f t="shared" si="146"/>
        <v>32375.801084826111</v>
      </c>
      <c r="L340" s="16">
        <f t="shared" si="147"/>
        <v>2000</v>
      </c>
      <c r="M340" s="16">
        <f t="shared" si="148"/>
        <v>100</v>
      </c>
    </row>
    <row r="341" spans="1:13" ht="42.75" outlineLevel="5">
      <c r="A341" s="14"/>
      <c r="B341" s="14"/>
      <c r="C341" s="14" t="s">
        <v>309</v>
      </c>
      <c r="D341" s="14"/>
      <c r="E341" s="15" t="s">
        <v>310</v>
      </c>
      <c r="F341" s="16">
        <v>15465479.48</v>
      </c>
      <c r="G341" s="17">
        <v>0</v>
      </c>
      <c r="H341" s="16">
        <f t="shared" ref="H341:I341" si="154">H342</f>
        <v>0</v>
      </c>
      <c r="I341" s="17">
        <f t="shared" si="154"/>
        <v>0</v>
      </c>
      <c r="J341" s="16">
        <f t="shared" si="145"/>
        <v>0</v>
      </c>
      <c r="K341" s="16">
        <f t="shared" si="146"/>
        <v>0</v>
      </c>
      <c r="L341" s="16">
        <v>0</v>
      </c>
      <c r="M341" s="16">
        <v>0</v>
      </c>
    </row>
    <row r="342" spans="1:13" ht="33.75" outlineLevel="7">
      <c r="A342" s="18"/>
      <c r="B342" s="18"/>
      <c r="C342" s="18"/>
      <c r="D342" s="18" t="s">
        <v>284</v>
      </c>
      <c r="E342" s="19" t="s">
        <v>285</v>
      </c>
      <c r="F342" s="20">
        <v>15465479.48</v>
      </c>
      <c r="G342" s="21">
        <v>0</v>
      </c>
      <c r="H342" s="21">
        <v>0</v>
      </c>
      <c r="I342" s="21">
        <v>0</v>
      </c>
      <c r="J342" s="16">
        <f t="shared" si="145"/>
        <v>0</v>
      </c>
      <c r="K342" s="16">
        <f t="shared" si="146"/>
        <v>0</v>
      </c>
      <c r="L342" s="16">
        <v>0</v>
      </c>
      <c r="M342" s="16">
        <v>0</v>
      </c>
    </row>
    <row r="343" spans="1:13" ht="32.25" outlineLevel="5">
      <c r="A343" s="14"/>
      <c r="B343" s="14"/>
      <c r="C343" s="14" t="s">
        <v>311</v>
      </c>
      <c r="D343" s="14"/>
      <c r="E343" s="15" t="s">
        <v>312</v>
      </c>
      <c r="F343" s="16">
        <v>287187</v>
      </c>
      <c r="G343" s="17">
        <v>0</v>
      </c>
      <c r="H343" s="16">
        <f t="shared" ref="H343:I343" si="155">H344</f>
        <v>0</v>
      </c>
      <c r="I343" s="17">
        <f t="shared" si="155"/>
        <v>0</v>
      </c>
      <c r="J343" s="16">
        <f t="shared" si="145"/>
        <v>0</v>
      </c>
      <c r="K343" s="16">
        <f t="shared" si="146"/>
        <v>0</v>
      </c>
      <c r="L343" s="16">
        <v>0</v>
      </c>
      <c r="M343" s="16">
        <v>0</v>
      </c>
    </row>
    <row r="344" spans="1:13" ht="33.75" outlineLevel="7">
      <c r="A344" s="18"/>
      <c r="B344" s="18"/>
      <c r="C344" s="18"/>
      <c r="D344" s="18" t="s">
        <v>20</v>
      </c>
      <c r="E344" s="19" t="s">
        <v>21</v>
      </c>
      <c r="F344" s="20">
        <v>287187</v>
      </c>
      <c r="G344" s="21">
        <v>0</v>
      </c>
      <c r="H344" s="21"/>
      <c r="I344" s="21">
        <v>0</v>
      </c>
      <c r="J344" s="16">
        <f t="shared" si="145"/>
        <v>0</v>
      </c>
      <c r="K344" s="16">
        <f t="shared" si="146"/>
        <v>0</v>
      </c>
      <c r="L344" s="16">
        <v>0</v>
      </c>
      <c r="M344" s="16">
        <v>0</v>
      </c>
    </row>
    <row r="345" spans="1:13" ht="42.75" outlineLevel="5">
      <c r="A345" s="14"/>
      <c r="B345" s="14"/>
      <c r="C345" s="14" t="s">
        <v>313</v>
      </c>
      <c r="D345" s="14"/>
      <c r="E345" s="15" t="s">
        <v>314</v>
      </c>
      <c r="F345" s="16">
        <v>50000</v>
      </c>
      <c r="G345" s="17">
        <v>0</v>
      </c>
      <c r="H345" s="16">
        <f t="shared" ref="H345:I345" si="156">H346</f>
        <v>0</v>
      </c>
      <c r="I345" s="17">
        <f t="shared" si="156"/>
        <v>0</v>
      </c>
      <c r="J345" s="16">
        <f t="shared" si="145"/>
        <v>0</v>
      </c>
      <c r="K345" s="16">
        <f t="shared" si="146"/>
        <v>0</v>
      </c>
      <c r="L345" s="16">
        <v>0</v>
      </c>
      <c r="M345" s="16">
        <v>0</v>
      </c>
    </row>
    <row r="346" spans="1:13" ht="33.75" outlineLevel="7">
      <c r="A346" s="18"/>
      <c r="B346" s="18"/>
      <c r="C346" s="18"/>
      <c r="D346" s="18" t="s">
        <v>284</v>
      </c>
      <c r="E346" s="19" t="s">
        <v>285</v>
      </c>
      <c r="F346" s="20">
        <v>50000</v>
      </c>
      <c r="G346" s="21">
        <v>0</v>
      </c>
      <c r="H346" s="21">
        <v>0</v>
      </c>
      <c r="I346" s="21">
        <v>0</v>
      </c>
      <c r="J346" s="16">
        <f t="shared" si="145"/>
        <v>0</v>
      </c>
      <c r="K346" s="16">
        <f t="shared" si="146"/>
        <v>0</v>
      </c>
      <c r="L346" s="16">
        <v>0</v>
      </c>
      <c r="M346" s="16">
        <v>0</v>
      </c>
    </row>
    <row r="347" spans="1:13" ht="53.25" outlineLevel="4">
      <c r="A347" s="14"/>
      <c r="B347" s="14"/>
      <c r="C347" s="14" t="s">
        <v>315</v>
      </c>
      <c r="D347" s="14"/>
      <c r="E347" s="15" t="s">
        <v>316</v>
      </c>
      <c r="F347" s="16">
        <v>10073750</v>
      </c>
      <c r="G347" s="17">
        <v>12538750</v>
      </c>
      <c r="H347" s="16">
        <f t="shared" ref="H347:I348" si="157">H348</f>
        <v>4930000</v>
      </c>
      <c r="I347" s="17">
        <f t="shared" si="157"/>
        <v>4930000</v>
      </c>
      <c r="J347" s="16">
        <f t="shared" si="145"/>
        <v>7608750</v>
      </c>
      <c r="K347" s="16">
        <f t="shared" si="146"/>
        <v>48.93907432683956</v>
      </c>
      <c r="L347" s="16">
        <f t="shared" si="147"/>
        <v>39.318113847074073</v>
      </c>
      <c r="M347" s="16">
        <f t="shared" si="148"/>
        <v>100</v>
      </c>
    </row>
    <row r="348" spans="1:13" ht="32.25" outlineLevel="5">
      <c r="A348" s="14"/>
      <c r="B348" s="14"/>
      <c r="C348" s="14" t="s">
        <v>317</v>
      </c>
      <c r="D348" s="14"/>
      <c r="E348" s="15" t="s">
        <v>158</v>
      </c>
      <c r="F348" s="16">
        <v>10073750</v>
      </c>
      <c r="G348" s="17">
        <v>12538750</v>
      </c>
      <c r="H348" s="16">
        <f t="shared" si="157"/>
        <v>4930000</v>
      </c>
      <c r="I348" s="17">
        <f t="shared" si="157"/>
        <v>4930000</v>
      </c>
      <c r="J348" s="16">
        <f t="shared" si="145"/>
        <v>7608750</v>
      </c>
      <c r="K348" s="16">
        <f t="shared" si="146"/>
        <v>48.93907432683956</v>
      </c>
      <c r="L348" s="16">
        <f t="shared" si="147"/>
        <v>39.318113847074073</v>
      </c>
      <c r="M348" s="16">
        <f t="shared" si="148"/>
        <v>100</v>
      </c>
    </row>
    <row r="349" spans="1:13" ht="33.75" outlineLevel="7">
      <c r="A349" s="18"/>
      <c r="B349" s="18"/>
      <c r="C349" s="18"/>
      <c r="D349" s="18" t="s">
        <v>20</v>
      </c>
      <c r="E349" s="19" t="s">
        <v>21</v>
      </c>
      <c r="F349" s="20">
        <v>10073750</v>
      </c>
      <c r="G349" s="21">
        <v>12538750</v>
      </c>
      <c r="H349" s="21">
        <v>4930000</v>
      </c>
      <c r="I349" s="21">
        <v>4930000</v>
      </c>
      <c r="J349" s="16">
        <f t="shared" si="145"/>
        <v>7608750</v>
      </c>
      <c r="K349" s="16">
        <f t="shared" si="146"/>
        <v>48.93907432683956</v>
      </c>
      <c r="L349" s="16">
        <f t="shared" si="147"/>
        <v>39.318113847074073</v>
      </c>
      <c r="M349" s="16">
        <f t="shared" si="148"/>
        <v>100</v>
      </c>
    </row>
    <row r="350" spans="1:13" ht="74.25" outlineLevel="7">
      <c r="A350" s="22"/>
      <c r="B350" s="22"/>
      <c r="C350" s="22" t="s">
        <v>548</v>
      </c>
      <c r="D350" s="22"/>
      <c r="E350" s="23" t="s">
        <v>549</v>
      </c>
      <c r="F350" s="20">
        <v>0</v>
      </c>
      <c r="G350" s="27">
        <v>2377126.02</v>
      </c>
      <c r="H350" s="28">
        <f>H351+H354</f>
        <v>47542520.280000001</v>
      </c>
      <c r="I350" s="27">
        <f>I351+I354</f>
        <v>47542520.280000001</v>
      </c>
      <c r="J350" s="16">
        <f t="shared" si="145"/>
        <v>-45165394.259999998</v>
      </c>
      <c r="K350" s="16">
        <v>0</v>
      </c>
      <c r="L350" s="16">
        <f t="shared" si="147"/>
        <v>1999.9999949518874</v>
      </c>
      <c r="M350" s="16">
        <f t="shared" si="148"/>
        <v>100</v>
      </c>
    </row>
    <row r="351" spans="1:13" ht="42.75" outlineLevel="7">
      <c r="A351" s="22"/>
      <c r="B351" s="22"/>
      <c r="C351" s="22" t="s">
        <v>550</v>
      </c>
      <c r="D351" s="22"/>
      <c r="E351" s="23" t="s">
        <v>551</v>
      </c>
      <c r="F351" s="20">
        <v>0</v>
      </c>
      <c r="G351" s="27">
        <v>2377126.02</v>
      </c>
      <c r="H351" s="28">
        <f>H353+H352</f>
        <v>47542520.280000001</v>
      </c>
      <c r="I351" s="27">
        <f>I353+I352</f>
        <v>47542520.280000001</v>
      </c>
      <c r="J351" s="16">
        <f t="shared" si="145"/>
        <v>-45165394.259999998</v>
      </c>
      <c r="K351" s="16">
        <v>0</v>
      </c>
      <c r="L351" s="16">
        <f t="shared" si="147"/>
        <v>1999.9999949518874</v>
      </c>
      <c r="M351" s="16">
        <f t="shared" si="148"/>
        <v>100</v>
      </c>
    </row>
    <row r="352" spans="1:13" ht="33.75" outlineLevel="7">
      <c r="A352" s="24"/>
      <c r="B352" s="24"/>
      <c r="C352" s="24"/>
      <c r="D352" s="18" t="s">
        <v>20</v>
      </c>
      <c r="E352" s="19" t="s">
        <v>21</v>
      </c>
      <c r="F352" s="20">
        <v>0</v>
      </c>
      <c r="G352" s="27">
        <v>431354.96</v>
      </c>
      <c r="H352" s="27">
        <v>16771778.6</v>
      </c>
      <c r="I352" s="27">
        <v>16771778.6</v>
      </c>
      <c r="J352" s="16">
        <f t="shared" si="145"/>
        <v>-16340423.639999999</v>
      </c>
      <c r="K352" s="16">
        <v>0</v>
      </c>
      <c r="L352" s="16">
        <f t="shared" si="147"/>
        <v>3888.161758937465</v>
      </c>
      <c r="M352" s="16">
        <f t="shared" si="148"/>
        <v>100</v>
      </c>
    </row>
    <row r="353" spans="1:13" outlineLevel="7">
      <c r="A353" s="24"/>
      <c r="B353" s="24"/>
      <c r="C353" s="24"/>
      <c r="D353" s="24" t="s">
        <v>22</v>
      </c>
      <c r="E353" s="25" t="s">
        <v>23</v>
      </c>
      <c r="F353" s="20">
        <v>0</v>
      </c>
      <c r="G353" s="21">
        <v>1945771.06</v>
      </c>
      <c r="H353" s="21">
        <v>30770741.68</v>
      </c>
      <c r="I353" s="21">
        <v>30770741.68</v>
      </c>
      <c r="J353" s="16">
        <f t="shared" si="145"/>
        <v>-28824970.620000001</v>
      </c>
      <c r="K353" s="16">
        <v>0</v>
      </c>
      <c r="L353" s="16">
        <f t="shared" si="147"/>
        <v>1581.4163501845894</v>
      </c>
      <c r="M353" s="16">
        <f t="shared" si="148"/>
        <v>100</v>
      </c>
    </row>
    <row r="354" spans="1:13" ht="32.25" outlineLevel="7">
      <c r="A354" s="22"/>
      <c r="B354" s="22"/>
      <c r="C354" s="22" t="s">
        <v>566</v>
      </c>
      <c r="D354" s="22"/>
      <c r="E354" s="23" t="s">
        <v>567</v>
      </c>
      <c r="F354" s="20">
        <v>0</v>
      </c>
      <c r="G354" s="27">
        <v>0</v>
      </c>
      <c r="H354" s="27">
        <f>H355</f>
        <v>0</v>
      </c>
      <c r="I354" s="27">
        <f>I355</f>
        <v>0</v>
      </c>
      <c r="J354" s="16">
        <f t="shared" si="145"/>
        <v>0</v>
      </c>
      <c r="K354" s="16">
        <v>0</v>
      </c>
      <c r="L354" s="16">
        <v>0</v>
      </c>
      <c r="M354" s="16">
        <v>0</v>
      </c>
    </row>
    <row r="355" spans="1:13" outlineLevel="7">
      <c r="A355" s="24"/>
      <c r="B355" s="24"/>
      <c r="C355" s="24"/>
      <c r="D355" s="24" t="s">
        <v>22</v>
      </c>
      <c r="E355" s="25" t="s">
        <v>23</v>
      </c>
      <c r="F355" s="20">
        <v>0</v>
      </c>
      <c r="G355" s="21">
        <v>0</v>
      </c>
      <c r="H355" s="21">
        <v>0</v>
      </c>
      <c r="I355" s="21">
        <v>0</v>
      </c>
      <c r="J355" s="16">
        <f t="shared" si="145"/>
        <v>0</v>
      </c>
      <c r="K355" s="16">
        <v>0</v>
      </c>
      <c r="L355" s="16">
        <v>0</v>
      </c>
      <c r="M355" s="16">
        <v>0</v>
      </c>
    </row>
    <row r="356" spans="1:13" outlineLevel="7">
      <c r="A356" s="22"/>
      <c r="B356" s="22"/>
      <c r="C356" s="22" t="s">
        <v>12</v>
      </c>
      <c r="D356" s="22"/>
      <c r="E356" s="23" t="s">
        <v>13</v>
      </c>
      <c r="F356" s="20">
        <v>0</v>
      </c>
      <c r="G356" s="27">
        <v>815713.42</v>
      </c>
      <c r="H356" s="27">
        <f t="shared" ref="H356:I358" si="158">H357</f>
        <v>943089.13</v>
      </c>
      <c r="I356" s="27">
        <f t="shared" si="158"/>
        <v>943089.13</v>
      </c>
      <c r="J356" s="16">
        <f t="shared" si="145"/>
        <v>-127375.70999999996</v>
      </c>
      <c r="K356" s="16">
        <v>0</v>
      </c>
      <c r="L356" s="16">
        <f t="shared" si="147"/>
        <v>115.615252474331</v>
      </c>
      <c r="M356" s="16">
        <f t="shared" si="148"/>
        <v>100</v>
      </c>
    </row>
    <row r="357" spans="1:13" outlineLevel="7">
      <c r="A357" s="22"/>
      <c r="B357" s="22"/>
      <c r="C357" s="22" t="s">
        <v>108</v>
      </c>
      <c r="D357" s="22"/>
      <c r="E357" s="23" t="s">
        <v>107</v>
      </c>
      <c r="F357" s="20">
        <v>0</v>
      </c>
      <c r="G357" s="27">
        <v>815713.42</v>
      </c>
      <c r="H357" s="27">
        <f t="shared" si="158"/>
        <v>943089.13</v>
      </c>
      <c r="I357" s="27">
        <f t="shared" si="158"/>
        <v>943089.13</v>
      </c>
      <c r="J357" s="16">
        <f t="shared" si="145"/>
        <v>-127375.70999999996</v>
      </c>
      <c r="K357" s="16">
        <v>0</v>
      </c>
      <c r="L357" s="16">
        <f t="shared" si="147"/>
        <v>115.615252474331</v>
      </c>
      <c r="M357" s="16">
        <f t="shared" si="148"/>
        <v>100</v>
      </c>
    </row>
    <row r="358" spans="1:13" ht="21.75" outlineLevel="7">
      <c r="A358" s="22"/>
      <c r="B358" s="22"/>
      <c r="C358" s="22" t="s">
        <v>564</v>
      </c>
      <c r="D358" s="22"/>
      <c r="E358" s="23" t="s">
        <v>565</v>
      </c>
      <c r="F358" s="20">
        <v>0</v>
      </c>
      <c r="G358" s="27">
        <v>815713.42</v>
      </c>
      <c r="H358" s="27">
        <f t="shared" si="158"/>
        <v>943089.13</v>
      </c>
      <c r="I358" s="27">
        <f t="shared" si="158"/>
        <v>943089.13</v>
      </c>
      <c r="J358" s="16">
        <f t="shared" si="145"/>
        <v>-127375.70999999996</v>
      </c>
      <c r="K358" s="16">
        <v>0</v>
      </c>
      <c r="L358" s="16">
        <f t="shared" si="147"/>
        <v>115.615252474331</v>
      </c>
      <c r="M358" s="16">
        <f t="shared" si="148"/>
        <v>100</v>
      </c>
    </row>
    <row r="359" spans="1:13" ht="33.75" outlineLevel="7">
      <c r="A359" s="24"/>
      <c r="B359" s="24"/>
      <c r="C359" s="24"/>
      <c r="D359" s="24" t="s">
        <v>20</v>
      </c>
      <c r="E359" s="25" t="s">
        <v>21</v>
      </c>
      <c r="F359" s="20">
        <v>0</v>
      </c>
      <c r="G359" s="21">
        <v>815713.42</v>
      </c>
      <c r="H359" s="21">
        <v>943089.13</v>
      </c>
      <c r="I359" s="21">
        <v>943089.13</v>
      </c>
      <c r="J359" s="16">
        <f t="shared" si="145"/>
        <v>-127375.70999999996</v>
      </c>
      <c r="K359" s="16">
        <v>0</v>
      </c>
      <c r="L359" s="16">
        <f t="shared" si="147"/>
        <v>115.615252474331</v>
      </c>
      <c r="M359" s="16">
        <f t="shared" si="148"/>
        <v>100</v>
      </c>
    </row>
    <row r="360" spans="1:13" outlineLevel="2">
      <c r="A360" s="14"/>
      <c r="B360" s="14" t="s">
        <v>318</v>
      </c>
      <c r="C360" s="14"/>
      <c r="D360" s="14"/>
      <c r="E360" s="15" t="s">
        <v>319</v>
      </c>
      <c r="F360" s="16">
        <v>30433912.120000001</v>
      </c>
      <c r="G360" s="17">
        <v>29369119.859999996</v>
      </c>
      <c r="H360" s="16">
        <f>H361+H398+H407+H393+H414</f>
        <v>30011616.109999999</v>
      </c>
      <c r="I360" s="17">
        <f>I361+I398+I407+I393+I414</f>
        <v>29512551.550000001</v>
      </c>
      <c r="J360" s="16">
        <f t="shared" si="145"/>
        <v>-642496.25000000373</v>
      </c>
      <c r="K360" s="16">
        <f t="shared" si="146"/>
        <v>96.972585823448838</v>
      </c>
      <c r="L360" s="16">
        <f t="shared" si="147"/>
        <v>100.48837585424326</v>
      </c>
      <c r="M360" s="16">
        <f t="shared" si="148"/>
        <v>98.337095349444681</v>
      </c>
    </row>
    <row r="361" spans="1:13" ht="42.75" outlineLevel="3">
      <c r="A361" s="14"/>
      <c r="B361" s="14"/>
      <c r="C361" s="14" t="s">
        <v>320</v>
      </c>
      <c r="D361" s="14"/>
      <c r="E361" s="15" t="s">
        <v>321</v>
      </c>
      <c r="F361" s="16">
        <v>16037630.199999999</v>
      </c>
      <c r="G361" s="17">
        <v>14904447.719999997</v>
      </c>
      <c r="H361" s="16">
        <f t="shared" ref="H361:I361" si="159">H362+H379+H384</f>
        <v>14988566.030000001</v>
      </c>
      <c r="I361" s="17">
        <f t="shared" si="159"/>
        <v>14500267.890000001</v>
      </c>
      <c r="J361" s="16">
        <f t="shared" si="145"/>
        <v>-84118.310000004247</v>
      </c>
      <c r="K361" s="16">
        <f t="shared" si="146"/>
        <v>90.414030683909914</v>
      </c>
      <c r="L361" s="16">
        <f t="shared" si="147"/>
        <v>97.288193178351491</v>
      </c>
      <c r="M361" s="16">
        <f t="shared" si="148"/>
        <v>96.742195757601763</v>
      </c>
    </row>
    <row r="362" spans="1:13" ht="32.25" outlineLevel="4">
      <c r="A362" s="14"/>
      <c r="B362" s="14"/>
      <c r="C362" s="14" t="s">
        <v>322</v>
      </c>
      <c r="D362" s="14"/>
      <c r="E362" s="15" t="s">
        <v>323</v>
      </c>
      <c r="F362" s="16">
        <v>15522310.199999999</v>
      </c>
      <c r="G362" s="17">
        <v>11677870.819999998</v>
      </c>
      <c r="H362" s="16">
        <f>H367+H369+H371+H373+H375+H377+H365+H363</f>
        <v>11677870.82</v>
      </c>
      <c r="I362" s="17">
        <f>I367+I369+I371+I373+I375+I377+I365+I363</f>
        <v>11647870.890000001</v>
      </c>
      <c r="J362" s="16">
        <f t="shared" si="145"/>
        <v>0</v>
      </c>
      <c r="K362" s="16">
        <f t="shared" si="146"/>
        <v>75.039544629123583</v>
      </c>
      <c r="L362" s="16">
        <f t="shared" si="147"/>
        <v>99.7431044540361</v>
      </c>
      <c r="M362" s="16">
        <f t="shared" si="148"/>
        <v>99.743104454036086</v>
      </c>
    </row>
    <row r="363" spans="1:13" ht="42.75" outlineLevel="4">
      <c r="A363" s="22"/>
      <c r="B363" s="22"/>
      <c r="C363" s="22" t="s">
        <v>603</v>
      </c>
      <c r="D363" s="22"/>
      <c r="E363" s="23" t="s">
        <v>576</v>
      </c>
      <c r="F363" s="16">
        <v>0</v>
      </c>
      <c r="G363" s="17">
        <v>0</v>
      </c>
      <c r="H363" s="16">
        <f>H364</f>
        <v>18960</v>
      </c>
      <c r="I363" s="17">
        <f>I364</f>
        <v>18960</v>
      </c>
      <c r="J363" s="16">
        <f t="shared" si="145"/>
        <v>-18960</v>
      </c>
      <c r="K363" s="16">
        <v>0</v>
      </c>
      <c r="L363" s="16">
        <v>0</v>
      </c>
      <c r="M363" s="16">
        <f t="shared" si="148"/>
        <v>100</v>
      </c>
    </row>
    <row r="364" spans="1:13" s="1" customFormat="1" ht="33.75" outlineLevel="4">
      <c r="A364" s="38"/>
      <c r="B364" s="38"/>
      <c r="C364" s="38"/>
      <c r="D364" s="38" t="s">
        <v>20</v>
      </c>
      <c r="E364" s="39" t="s">
        <v>21</v>
      </c>
      <c r="F364" s="31">
        <v>0</v>
      </c>
      <c r="G364" s="26">
        <v>0</v>
      </c>
      <c r="H364" s="31">
        <v>18960</v>
      </c>
      <c r="I364" s="26">
        <v>18960</v>
      </c>
      <c r="J364" s="16">
        <f t="shared" si="145"/>
        <v>-18960</v>
      </c>
      <c r="K364" s="16">
        <v>0</v>
      </c>
      <c r="L364" s="16">
        <v>0</v>
      </c>
      <c r="M364" s="16">
        <f t="shared" si="148"/>
        <v>100</v>
      </c>
    </row>
    <row r="365" spans="1:13" ht="42.75" outlineLevel="4">
      <c r="A365" s="22"/>
      <c r="B365" s="22"/>
      <c r="C365" s="22" t="s">
        <v>546</v>
      </c>
      <c r="D365" s="22"/>
      <c r="E365" s="23" t="s">
        <v>547</v>
      </c>
      <c r="F365" s="16">
        <v>0</v>
      </c>
      <c r="G365" s="17">
        <v>117057.15</v>
      </c>
      <c r="H365" s="16">
        <f t="shared" ref="H365:I365" si="160">H366</f>
        <v>117057.15</v>
      </c>
      <c r="I365" s="17">
        <f t="shared" si="160"/>
        <v>117057.15</v>
      </c>
      <c r="J365" s="16">
        <f t="shared" si="145"/>
        <v>0</v>
      </c>
      <c r="K365" s="16">
        <v>0</v>
      </c>
      <c r="L365" s="16">
        <f t="shared" si="147"/>
        <v>100</v>
      </c>
      <c r="M365" s="16">
        <f t="shared" si="148"/>
        <v>100</v>
      </c>
    </row>
    <row r="366" spans="1:13" s="1" customFormat="1" ht="33.75" outlineLevel="4">
      <c r="A366" s="24"/>
      <c r="B366" s="24"/>
      <c r="C366" s="24"/>
      <c r="D366" s="24" t="s">
        <v>20</v>
      </c>
      <c r="E366" s="25" t="s">
        <v>21</v>
      </c>
      <c r="F366" s="31">
        <v>0</v>
      </c>
      <c r="G366" s="26">
        <v>117057.15</v>
      </c>
      <c r="H366" s="26">
        <v>117057.15</v>
      </c>
      <c r="I366" s="26">
        <v>117057.15</v>
      </c>
      <c r="J366" s="16">
        <f t="shared" si="145"/>
        <v>0</v>
      </c>
      <c r="K366" s="16">
        <v>0</v>
      </c>
      <c r="L366" s="16">
        <f t="shared" si="147"/>
        <v>100</v>
      </c>
      <c r="M366" s="16">
        <f t="shared" si="148"/>
        <v>100</v>
      </c>
    </row>
    <row r="367" spans="1:13" ht="32.25" outlineLevel="5">
      <c r="A367" s="14"/>
      <c r="B367" s="14"/>
      <c r="C367" s="14" t="s">
        <v>324</v>
      </c>
      <c r="D367" s="14"/>
      <c r="E367" s="15" t="s">
        <v>325</v>
      </c>
      <c r="F367" s="16">
        <v>2621340.9300000002</v>
      </c>
      <c r="G367" s="17">
        <v>2107496.79</v>
      </c>
      <c r="H367" s="16">
        <f t="shared" ref="H367:I367" si="161">H368</f>
        <v>2110026.79</v>
      </c>
      <c r="I367" s="17">
        <f t="shared" si="161"/>
        <v>2086480.22</v>
      </c>
      <c r="J367" s="16">
        <f t="shared" si="145"/>
        <v>-2530</v>
      </c>
      <c r="K367" s="16">
        <f t="shared" si="146"/>
        <v>79.595912005234652</v>
      </c>
      <c r="L367" s="16">
        <f t="shared" si="147"/>
        <v>99.00277096032967</v>
      </c>
      <c r="M367" s="16">
        <f t="shared" si="148"/>
        <v>98.884062983863814</v>
      </c>
    </row>
    <row r="368" spans="1:13" ht="33.75" outlineLevel="7">
      <c r="A368" s="18"/>
      <c r="B368" s="18"/>
      <c r="C368" s="18"/>
      <c r="D368" s="18" t="s">
        <v>20</v>
      </c>
      <c r="E368" s="19" t="s">
        <v>21</v>
      </c>
      <c r="F368" s="20">
        <v>2621340.9300000002</v>
      </c>
      <c r="G368" s="21">
        <v>2107496.79</v>
      </c>
      <c r="H368" s="21">
        <v>2110026.79</v>
      </c>
      <c r="I368" s="21">
        <v>2086480.22</v>
      </c>
      <c r="J368" s="16">
        <f t="shared" si="145"/>
        <v>-2530</v>
      </c>
      <c r="K368" s="16">
        <f t="shared" si="146"/>
        <v>79.595912005234652</v>
      </c>
      <c r="L368" s="16">
        <f t="shared" si="147"/>
        <v>99.00277096032967</v>
      </c>
      <c r="M368" s="16">
        <f t="shared" si="148"/>
        <v>98.884062983863814</v>
      </c>
    </row>
    <row r="369" spans="1:13" ht="21.75" outlineLevel="5">
      <c r="A369" s="14"/>
      <c r="B369" s="14"/>
      <c r="C369" s="14" t="s">
        <v>326</v>
      </c>
      <c r="D369" s="14"/>
      <c r="E369" s="15" t="s">
        <v>327</v>
      </c>
      <c r="F369" s="16">
        <v>1921629.09</v>
      </c>
      <c r="G369" s="17">
        <v>1921629.09</v>
      </c>
      <c r="H369" s="16">
        <f t="shared" ref="H369:I369" si="162">H370</f>
        <v>1921629.09</v>
      </c>
      <c r="I369" s="17">
        <f t="shared" si="162"/>
        <v>1921629.09</v>
      </c>
      <c r="J369" s="16">
        <f t="shared" si="145"/>
        <v>0</v>
      </c>
      <c r="K369" s="16">
        <f t="shared" si="146"/>
        <v>100</v>
      </c>
      <c r="L369" s="16">
        <f t="shared" si="147"/>
        <v>100</v>
      </c>
      <c r="M369" s="16">
        <f t="shared" si="148"/>
        <v>100</v>
      </c>
    </row>
    <row r="370" spans="1:13" ht="33.75" outlineLevel="7">
      <c r="A370" s="18"/>
      <c r="B370" s="18"/>
      <c r="C370" s="18"/>
      <c r="D370" s="18" t="s">
        <v>20</v>
      </c>
      <c r="E370" s="19" t="s">
        <v>21</v>
      </c>
      <c r="F370" s="20">
        <v>1921629.09</v>
      </c>
      <c r="G370" s="21">
        <v>1921629.09</v>
      </c>
      <c r="H370" s="21">
        <v>1921629.09</v>
      </c>
      <c r="I370" s="21">
        <v>1921629.09</v>
      </c>
      <c r="J370" s="16">
        <f t="shared" si="145"/>
        <v>0</v>
      </c>
      <c r="K370" s="16">
        <f t="shared" si="146"/>
        <v>100</v>
      </c>
      <c r="L370" s="16">
        <f t="shared" si="147"/>
        <v>100</v>
      </c>
      <c r="M370" s="16">
        <f t="shared" si="148"/>
        <v>100</v>
      </c>
    </row>
    <row r="371" spans="1:13" ht="21.75" outlineLevel="5">
      <c r="A371" s="14"/>
      <c r="B371" s="14"/>
      <c r="C371" s="14" t="s">
        <v>328</v>
      </c>
      <c r="D371" s="14"/>
      <c r="E371" s="15" t="s">
        <v>329</v>
      </c>
      <c r="F371" s="16">
        <v>7686516.3600000003</v>
      </c>
      <c r="G371" s="17">
        <v>4413074.3000000007</v>
      </c>
      <c r="H371" s="16">
        <f t="shared" ref="H371:I371" si="163">H372</f>
        <v>4394114.3</v>
      </c>
      <c r="I371" s="17">
        <f t="shared" si="163"/>
        <v>4389112.4400000004</v>
      </c>
      <c r="J371" s="16">
        <f t="shared" si="145"/>
        <v>18960.000000000931</v>
      </c>
      <c r="K371" s="16">
        <f t="shared" si="146"/>
        <v>57.101451872796119</v>
      </c>
      <c r="L371" s="16">
        <f t="shared" si="147"/>
        <v>99.457025683886627</v>
      </c>
      <c r="M371" s="16">
        <f t="shared" si="148"/>
        <v>99.886169096693749</v>
      </c>
    </row>
    <row r="372" spans="1:13" ht="33.75" outlineLevel="7">
      <c r="A372" s="18"/>
      <c r="B372" s="18"/>
      <c r="C372" s="18"/>
      <c r="D372" s="18" t="s">
        <v>20</v>
      </c>
      <c r="E372" s="19" t="s">
        <v>21</v>
      </c>
      <c r="F372" s="20">
        <v>7686516.3600000003</v>
      </c>
      <c r="G372" s="21">
        <v>4413074.3000000007</v>
      </c>
      <c r="H372" s="21">
        <v>4394114.3</v>
      </c>
      <c r="I372" s="21">
        <v>4389112.4400000004</v>
      </c>
      <c r="J372" s="16">
        <f t="shared" si="145"/>
        <v>18960.000000000931</v>
      </c>
      <c r="K372" s="16">
        <f t="shared" si="146"/>
        <v>57.101451872796119</v>
      </c>
      <c r="L372" s="16">
        <f t="shared" si="147"/>
        <v>99.457025683886627</v>
      </c>
      <c r="M372" s="16">
        <f t="shared" si="148"/>
        <v>99.886169096693749</v>
      </c>
    </row>
    <row r="373" spans="1:13" ht="21.75" outlineLevel="5">
      <c r="A373" s="14"/>
      <c r="B373" s="14"/>
      <c r="C373" s="14" t="s">
        <v>330</v>
      </c>
      <c r="D373" s="14"/>
      <c r="E373" s="15" t="s">
        <v>331</v>
      </c>
      <c r="F373" s="16">
        <v>441492.35</v>
      </c>
      <c r="G373" s="17">
        <v>441492.35</v>
      </c>
      <c r="H373" s="16">
        <f t="shared" ref="H373:I373" si="164">H374</f>
        <v>441492.35</v>
      </c>
      <c r="I373" s="17">
        <f t="shared" si="164"/>
        <v>441492.35</v>
      </c>
      <c r="J373" s="16">
        <f t="shared" si="145"/>
        <v>0</v>
      </c>
      <c r="K373" s="16">
        <f t="shared" si="146"/>
        <v>100</v>
      </c>
      <c r="L373" s="16">
        <f t="shared" si="147"/>
        <v>100</v>
      </c>
      <c r="M373" s="16">
        <f t="shared" si="148"/>
        <v>100</v>
      </c>
    </row>
    <row r="374" spans="1:13" ht="33.75" outlineLevel="7">
      <c r="A374" s="18"/>
      <c r="B374" s="18"/>
      <c r="C374" s="18"/>
      <c r="D374" s="18" t="s">
        <v>20</v>
      </c>
      <c r="E374" s="19" t="s">
        <v>21</v>
      </c>
      <c r="F374" s="20">
        <v>441492.35</v>
      </c>
      <c r="G374" s="21">
        <v>441492.35</v>
      </c>
      <c r="H374" s="21">
        <v>441492.35</v>
      </c>
      <c r="I374" s="21">
        <v>441492.35</v>
      </c>
      <c r="J374" s="16">
        <f t="shared" si="145"/>
        <v>0</v>
      </c>
      <c r="K374" s="16">
        <f t="shared" si="146"/>
        <v>100</v>
      </c>
      <c r="L374" s="16">
        <f t="shared" si="147"/>
        <v>100</v>
      </c>
      <c r="M374" s="16">
        <f t="shared" si="148"/>
        <v>100</v>
      </c>
    </row>
    <row r="375" spans="1:13" ht="21.75" outlineLevel="5">
      <c r="A375" s="14"/>
      <c r="B375" s="14"/>
      <c r="C375" s="14" t="s">
        <v>332</v>
      </c>
      <c r="D375" s="14"/>
      <c r="E375" s="15" t="s">
        <v>333</v>
      </c>
      <c r="F375" s="16">
        <v>2665576</v>
      </c>
      <c r="G375" s="17">
        <v>2491365.6700000004</v>
      </c>
      <c r="H375" s="16">
        <f t="shared" ref="H375:I375" si="165">H376</f>
        <v>2488835.67</v>
      </c>
      <c r="I375" s="17">
        <f t="shared" si="165"/>
        <v>2487384.17</v>
      </c>
      <c r="J375" s="16">
        <f t="shared" si="145"/>
        <v>2530.0000000004657</v>
      </c>
      <c r="K375" s="16">
        <f t="shared" si="146"/>
        <v>93.31507223954597</v>
      </c>
      <c r="L375" s="16">
        <f t="shared" si="147"/>
        <v>99.84018805236245</v>
      </c>
      <c r="M375" s="16">
        <f t="shared" si="148"/>
        <v>99.941679556529337</v>
      </c>
    </row>
    <row r="376" spans="1:13" ht="33.75" outlineLevel="7">
      <c r="A376" s="18"/>
      <c r="B376" s="18"/>
      <c r="C376" s="18"/>
      <c r="D376" s="18" t="s">
        <v>20</v>
      </c>
      <c r="E376" s="19" t="s">
        <v>21</v>
      </c>
      <c r="F376" s="20">
        <v>2665576</v>
      </c>
      <c r="G376" s="21">
        <v>2491365.6700000004</v>
      </c>
      <c r="H376" s="21">
        <v>2488835.67</v>
      </c>
      <c r="I376" s="21">
        <v>2487384.17</v>
      </c>
      <c r="J376" s="16">
        <f t="shared" si="145"/>
        <v>2530.0000000004657</v>
      </c>
      <c r="K376" s="16">
        <f t="shared" si="146"/>
        <v>93.31507223954597</v>
      </c>
      <c r="L376" s="16">
        <f t="shared" si="147"/>
        <v>99.84018805236245</v>
      </c>
      <c r="M376" s="16">
        <f t="shared" si="148"/>
        <v>99.941679556529337</v>
      </c>
    </row>
    <row r="377" spans="1:13" ht="42.75" outlineLevel="5">
      <c r="A377" s="14"/>
      <c r="B377" s="14"/>
      <c r="C377" s="14" t="s">
        <v>334</v>
      </c>
      <c r="D377" s="14"/>
      <c r="E377" s="15" t="s">
        <v>335</v>
      </c>
      <c r="F377" s="16">
        <v>185755.47</v>
      </c>
      <c r="G377" s="17">
        <v>185755.47</v>
      </c>
      <c r="H377" s="16">
        <f t="shared" ref="H377:I377" si="166">H378</f>
        <v>185755.47</v>
      </c>
      <c r="I377" s="17">
        <f t="shared" si="166"/>
        <v>185755.47</v>
      </c>
      <c r="J377" s="16">
        <f t="shared" si="145"/>
        <v>0</v>
      </c>
      <c r="K377" s="16">
        <f t="shared" si="146"/>
        <v>100</v>
      </c>
      <c r="L377" s="16">
        <f t="shared" si="147"/>
        <v>100</v>
      </c>
      <c r="M377" s="16">
        <f t="shared" si="148"/>
        <v>100</v>
      </c>
    </row>
    <row r="378" spans="1:13" ht="33.75" outlineLevel="7">
      <c r="A378" s="18"/>
      <c r="B378" s="18"/>
      <c r="C378" s="18"/>
      <c r="D378" s="18" t="s">
        <v>20</v>
      </c>
      <c r="E378" s="19" t="s">
        <v>21</v>
      </c>
      <c r="F378" s="20">
        <v>185755.47</v>
      </c>
      <c r="G378" s="21">
        <v>185755.47</v>
      </c>
      <c r="H378" s="21">
        <v>185755.47</v>
      </c>
      <c r="I378" s="21">
        <v>185755.47</v>
      </c>
      <c r="J378" s="16">
        <f t="shared" si="145"/>
        <v>0</v>
      </c>
      <c r="K378" s="16">
        <f t="shared" si="146"/>
        <v>100</v>
      </c>
      <c r="L378" s="16">
        <f t="shared" si="147"/>
        <v>100</v>
      </c>
      <c r="M378" s="16">
        <f t="shared" si="148"/>
        <v>100</v>
      </c>
    </row>
    <row r="379" spans="1:13" ht="21.75" outlineLevel="4">
      <c r="A379" s="14"/>
      <c r="B379" s="14"/>
      <c r="C379" s="14" t="s">
        <v>336</v>
      </c>
      <c r="D379" s="14"/>
      <c r="E379" s="15" t="s">
        <v>337</v>
      </c>
      <c r="F379" s="16">
        <v>515320</v>
      </c>
      <c r="G379" s="17">
        <v>326576.90000000002</v>
      </c>
      <c r="H379" s="16">
        <f t="shared" ref="H379:I379" si="167">H380+H382</f>
        <v>410695.20999999996</v>
      </c>
      <c r="I379" s="17">
        <f t="shared" si="167"/>
        <v>372397</v>
      </c>
      <c r="J379" s="16">
        <f t="shared" si="145"/>
        <v>-84118.309999999939</v>
      </c>
      <c r="K379" s="16">
        <f t="shared" si="146"/>
        <v>72.265194442288276</v>
      </c>
      <c r="L379" s="16">
        <f t="shared" si="147"/>
        <v>114.03041672573902</v>
      </c>
      <c r="M379" s="16">
        <f t="shared" si="148"/>
        <v>90.674785323159739</v>
      </c>
    </row>
    <row r="380" spans="1:13" ht="21.75" outlineLevel="5">
      <c r="A380" s="14"/>
      <c r="B380" s="14"/>
      <c r="C380" s="14" t="s">
        <v>338</v>
      </c>
      <c r="D380" s="14"/>
      <c r="E380" s="15" t="s">
        <v>339</v>
      </c>
      <c r="F380" s="16">
        <v>515320</v>
      </c>
      <c r="G380" s="17">
        <v>192270</v>
      </c>
      <c r="H380" s="16">
        <f t="shared" ref="H380:I380" si="168">H381</f>
        <v>192270</v>
      </c>
      <c r="I380" s="17">
        <f t="shared" si="168"/>
        <v>192270</v>
      </c>
      <c r="J380" s="16">
        <f t="shared" si="145"/>
        <v>0</v>
      </c>
      <c r="K380" s="16">
        <f t="shared" si="146"/>
        <v>37.310797174571142</v>
      </c>
      <c r="L380" s="16">
        <f t="shared" si="147"/>
        <v>100</v>
      </c>
      <c r="M380" s="16">
        <f t="shared" si="148"/>
        <v>100</v>
      </c>
    </row>
    <row r="381" spans="1:13" ht="33.75" outlineLevel="7">
      <c r="A381" s="18"/>
      <c r="B381" s="18"/>
      <c r="C381" s="18"/>
      <c r="D381" s="18" t="s">
        <v>20</v>
      </c>
      <c r="E381" s="19" t="s">
        <v>21</v>
      </c>
      <c r="F381" s="20">
        <v>515320</v>
      </c>
      <c r="G381" s="21">
        <v>192270</v>
      </c>
      <c r="H381" s="21">
        <v>192270</v>
      </c>
      <c r="I381" s="21">
        <v>192270</v>
      </c>
      <c r="J381" s="16">
        <f t="shared" si="145"/>
        <v>0</v>
      </c>
      <c r="K381" s="16">
        <f t="shared" si="146"/>
        <v>37.310797174571142</v>
      </c>
      <c r="L381" s="16">
        <f t="shared" si="147"/>
        <v>100</v>
      </c>
      <c r="M381" s="16">
        <f t="shared" si="148"/>
        <v>100</v>
      </c>
    </row>
    <row r="382" spans="1:13" ht="21.75" outlineLevel="7">
      <c r="A382" s="22"/>
      <c r="B382" s="22"/>
      <c r="C382" s="22" t="s">
        <v>532</v>
      </c>
      <c r="D382" s="22"/>
      <c r="E382" s="23" t="s">
        <v>533</v>
      </c>
      <c r="F382" s="20">
        <v>0</v>
      </c>
      <c r="G382" s="27">
        <v>134306.9</v>
      </c>
      <c r="H382" s="28">
        <f t="shared" ref="H382:I382" si="169">H383</f>
        <v>218425.21</v>
      </c>
      <c r="I382" s="27">
        <f t="shared" si="169"/>
        <v>180127</v>
      </c>
      <c r="J382" s="16">
        <f t="shared" si="145"/>
        <v>-84118.31</v>
      </c>
      <c r="K382" s="16">
        <v>0</v>
      </c>
      <c r="L382" s="16">
        <f t="shared" si="147"/>
        <v>134.11596872535961</v>
      </c>
      <c r="M382" s="16">
        <f t="shared" si="148"/>
        <v>82.466213492481018</v>
      </c>
    </row>
    <row r="383" spans="1:13" ht="33.75" outlineLevel="7">
      <c r="A383" s="24"/>
      <c r="B383" s="24"/>
      <c r="C383" s="24"/>
      <c r="D383" s="24" t="s">
        <v>20</v>
      </c>
      <c r="E383" s="25" t="s">
        <v>21</v>
      </c>
      <c r="F383" s="20">
        <v>0</v>
      </c>
      <c r="G383" s="21">
        <v>134306.9</v>
      </c>
      <c r="H383" s="21">
        <v>218425.21</v>
      </c>
      <c r="I383" s="21">
        <v>180127</v>
      </c>
      <c r="J383" s="16">
        <f t="shared" si="145"/>
        <v>-84118.31</v>
      </c>
      <c r="K383" s="16">
        <v>0</v>
      </c>
      <c r="L383" s="16">
        <f t="shared" si="147"/>
        <v>134.11596872535961</v>
      </c>
      <c r="M383" s="16">
        <f t="shared" si="148"/>
        <v>82.466213492481018</v>
      </c>
    </row>
    <row r="384" spans="1:13" ht="32.25" outlineLevel="7">
      <c r="A384" s="22"/>
      <c r="B384" s="22"/>
      <c r="C384" s="22" t="s">
        <v>512</v>
      </c>
      <c r="D384" s="22"/>
      <c r="E384" s="23" t="s">
        <v>513</v>
      </c>
      <c r="F384" s="20">
        <v>0</v>
      </c>
      <c r="G384" s="27">
        <v>2900000</v>
      </c>
      <c r="H384" s="28">
        <f t="shared" ref="H384:I384" si="170">H385+H387+H389+H391</f>
        <v>2900000</v>
      </c>
      <c r="I384" s="27">
        <f t="shared" si="170"/>
        <v>2480000</v>
      </c>
      <c r="J384" s="16">
        <f t="shared" si="145"/>
        <v>0</v>
      </c>
      <c r="K384" s="16">
        <v>0</v>
      </c>
      <c r="L384" s="16">
        <f t="shared" si="147"/>
        <v>85.517241379310349</v>
      </c>
      <c r="M384" s="16">
        <f t="shared" si="148"/>
        <v>85.517241379310349</v>
      </c>
    </row>
    <row r="385" spans="1:13" ht="95.25" outlineLevel="7">
      <c r="A385" s="22"/>
      <c r="B385" s="22"/>
      <c r="C385" s="22" t="s">
        <v>514</v>
      </c>
      <c r="D385" s="22"/>
      <c r="E385" s="40" t="s">
        <v>515</v>
      </c>
      <c r="F385" s="20">
        <v>0</v>
      </c>
      <c r="G385" s="27">
        <v>450000</v>
      </c>
      <c r="H385" s="28">
        <f t="shared" ref="H385:I385" si="171">H386</f>
        <v>450000</v>
      </c>
      <c r="I385" s="27">
        <f t="shared" si="171"/>
        <v>450000</v>
      </c>
      <c r="J385" s="16">
        <f t="shared" si="145"/>
        <v>0</v>
      </c>
      <c r="K385" s="16">
        <v>0</v>
      </c>
      <c r="L385" s="16">
        <f t="shared" si="147"/>
        <v>100</v>
      </c>
      <c r="M385" s="16">
        <f t="shared" si="148"/>
        <v>100</v>
      </c>
    </row>
    <row r="386" spans="1:13" ht="33.75" outlineLevel="7">
      <c r="A386" s="24"/>
      <c r="B386" s="24"/>
      <c r="C386" s="24"/>
      <c r="D386" s="24" t="s">
        <v>20</v>
      </c>
      <c r="E386" s="25" t="s">
        <v>21</v>
      </c>
      <c r="F386" s="20">
        <v>0</v>
      </c>
      <c r="G386" s="21">
        <v>450000</v>
      </c>
      <c r="H386" s="21">
        <v>450000</v>
      </c>
      <c r="I386" s="21">
        <v>450000</v>
      </c>
      <c r="J386" s="16">
        <f t="shared" si="145"/>
        <v>0</v>
      </c>
      <c r="K386" s="16">
        <v>0</v>
      </c>
      <c r="L386" s="16">
        <f t="shared" si="147"/>
        <v>100</v>
      </c>
      <c r="M386" s="16">
        <f t="shared" si="148"/>
        <v>100</v>
      </c>
    </row>
    <row r="387" spans="1:13" ht="74.25" outlineLevel="7">
      <c r="A387" s="22"/>
      <c r="B387" s="22"/>
      <c r="C387" s="22" t="s">
        <v>516</v>
      </c>
      <c r="D387" s="22"/>
      <c r="E387" s="23" t="s">
        <v>517</v>
      </c>
      <c r="F387" s="20">
        <v>0</v>
      </c>
      <c r="G387" s="27">
        <v>450000</v>
      </c>
      <c r="H387" s="28">
        <f t="shared" ref="H387:I387" si="172">H388</f>
        <v>450000</v>
      </c>
      <c r="I387" s="27">
        <f t="shared" si="172"/>
        <v>450000</v>
      </c>
      <c r="J387" s="16">
        <f t="shared" si="145"/>
        <v>0</v>
      </c>
      <c r="K387" s="16">
        <v>0</v>
      </c>
      <c r="L387" s="16">
        <f t="shared" si="147"/>
        <v>100</v>
      </c>
      <c r="M387" s="16">
        <f t="shared" si="148"/>
        <v>100</v>
      </c>
    </row>
    <row r="388" spans="1:13" ht="33.75" outlineLevel="7">
      <c r="A388" s="24"/>
      <c r="B388" s="24"/>
      <c r="C388" s="24"/>
      <c r="D388" s="24" t="s">
        <v>20</v>
      </c>
      <c r="E388" s="25" t="s">
        <v>21</v>
      </c>
      <c r="F388" s="20">
        <v>0</v>
      </c>
      <c r="G388" s="21">
        <v>450000</v>
      </c>
      <c r="H388" s="21">
        <v>450000</v>
      </c>
      <c r="I388" s="21">
        <v>450000</v>
      </c>
      <c r="J388" s="16">
        <f t="shared" si="145"/>
        <v>0</v>
      </c>
      <c r="K388" s="16">
        <v>0</v>
      </c>
      <c r="L388" s="16">
        <f t="shared" si="147"/>
        <v>100</v>
      </c>
      <c r="M388" s="16">
        <f t="shared" si="148"/>
        <v>100</v>
      </c>
    </row>
    <row r="389" spans="1:13" ht="32.25" outlineLevel="7">
      <c r="A389" s="22"/>
      <c r="B389" s="22"/>
      <c r="C389" s="22" t="s">
        <v>534</v>
      </c>
      <c r="D389" s="22"/>
      <c r="E389" s="23" t="s">
        <v>535</v>
      </c>
      <c r="F389" s="20">
        <v>0</v>
      </c>
      <c r="G389" s="27">
        <v>600000</v>
      </c>
      <c r="H389" s="28">
        <f t="shared" ref="H389:I389" si="173">H390</f>
        <v>600000</v>
      </c>
      <c r="I389" s="27">
        <f t="shared" si="173"/>
        <v>600000</v>
      </c>
      <c r="J389" s="16">
        <f t="shared" si="145"/>
        <v>0</v>
      </c>
      <c r="K389" s="16">
        <v>0</v>
      </c>
      <c r="L389" s="16">
        <f t="shared" si="147"/>
        <v>100</v>
      </c>
      <c r="M389" s="16">
        <f t="shared" si="148"/>
        <v>100</v>
      </c>
    </row>
    <row r="390" spans="1:13" ht="33.75" outlineLevel="7">
      <c r="A390" s="24"/>
      <c r="B390" s="24"/>
      <c r="C390" s="24"/>
      <c r="D390" s="24" t="s">
        <v>20</v>
      </c>
      <c r="E390" s="25" t="s">
        <v>21</v>
      </c>
      <c r="F390" s="20">
        <v>0</v>
      </c>
      <c r="G390" s="21">
        <v>600000</v>
      </c>
      <c r="H390" s="21">
        <v>600000</v>
      </c>
      <c r="I390" s="21">
        <v>600000</v>
      </c>
      <c r="J390" s="16">
        <f t="shared" si="145"/>
        <v>0</v>
      </c>
      <c r="K390" s="16">
        <v>0</v>
      </c>
      <c r="L390" s="16">
        <f t="shared" si="147"/>
        <v>100</v>
      </c>
      <c r="M390" s="16">
        <f t="shared" si="148"/>
        <v>100</v>
      </c>
    </row>
    <row r="391" spans="1:13" ht="32.25" outlineLevel="7">
      <c r="A391" s="22"/>
      <c r="B391" s="22"/>
      <c r="C391" s="22" t="s">
        <v>536</v>
      </c>
      <c r="D391" s="22"/>
      <c r="E391" s="23" t="s">
        <v>537</v>
      </c>
      <c r="F391" s="20">
        <v>0</v>
      </c>
      <c r="G391" s="27">
        <v>1400000</v>
      </c>
      <c r="H391" s="28">
        <f t="shared" ref="H391:I391" si="174">H392</f>
        <v>1400000</v>
      </c>
      <c r="I391" s="27">
        <f t="shared" si="174"/>
        <v>980000</v>
      </c>
      <c r="J391" s="16">
        <f t="shared" si="145"/>
        <v>0</v>
      </c>
      <c r="K391" s="16">
        <v>0</v>
      </c>
      <c r="L391" s="16">
        <f t="shared" si="147"/>
        <v>70</v>
      </c>
      <c r="M391" s="16">
        <f t="shared" si="148"/>
        <v>70</v>
      </c>
    </row>
    <row r="392" spans="1:13" ht="33.75" outlineLevel="7">
      <c r="A392" s="24"/>
      <c r="B392" s="24"/>
      <c r="C392" s="24"/>
      <c r="D392" s="24" t="s">
        <v>20</v>
      </c>
      <c r="E392" s="25" t="s">
        <v>21</v>
      </c>
      <c r="F392" s="20">
        <v>0</v>
      </c>
      <c r="G392" s="21">
        <v>1400000</v>
      </c>
      <c r="H392" s="21">
        <v>1400000</v>
      </c>
      <c r="I392" s="21">
        <v>980000</v>
      </c>
      <c r="J392" s="16">
        <f t="shared" ref="J392:J455" si="175">G392-H392</f>
        <v>0</v>
      </c>
      <c r="K392" s="16">
        <v>0</v>
      </c>
      <c r="L392" s="16">
        <f t="shared" ref="L392:L455" si="176">I392/G392*100</f>
        <v>70</v>
      </c>
      <c r="M392" s="16">
        <f t="shared" ref="M392:M455" si="177">I392/H392*100</f>
        <v>70</v>
      </c>
    </row>
    <row r="393" spans="1:13" s="2" customFormat="1" ht="31.5" outlineLevel="7">
      <c r="A393" s="34"/>
      <c r="B393" s="34"/>
      <c r="C393" s="34" t="s">
        <v>405</v>
      </c>
      <c r="D393" s="34"/>
      <c r="E393" s="35" t="s">
        <v>406</v>
      </c>
      <c r="F393" s="28">
        <v>0</v>
      </c>
      <c r="G393" s="27">
        <v>0</v>
      </c>
      <c r="H393" s="27">
        <f t="shared" ref="H393:I396" si="178">H394</f>
        <v>300000</v>
      </c>
      <c r="I393" s="27">
        <f t="shared" si="178"/>
        <v>300000</v>
      </c>
      <c r="J393" s="16">
        <f t="shared" si="175"/>
        <v>-300000</v>
      </c>
      <c r="K393" s="16">
        <v>0</v>
      </c>
      <c r="L393" s="16">
        <v>0</v>
      </c>
      <c r="M393" s="16">
        <f t="shared" si="177"/>
        <v>100</v>
      </c>
    </row>
    <row r="394" spans="1:13" s="2" customFormat="1" ht="52.5" outlineLevel="7">
      <c r="A394" s="34"/>
      <c r="B394" s="34"/>
      <c r="C394" s="34" t="s">
        <v>604</v>
      </c>
      <c r="D394" s="34"/>
      <c r="E394" s="35" t="s">
        <v>577</v>
      </c>
      <c r="F394" s="28">
        <v>0</v>
      </c>
      <c r="G394" s="27">
        <v>0</v>
      </c>
      <c r="H394" s="27">
        <f t="shared" si="178"/>
        <v>300000</v>
      </c>
      <c r="I394" s="27">
        <f t="shared" si="178"/>
        <v>300000</v>
      </c>
      <c r="J394" s="16">
        <f t="shared" si="175"/>
        <v>-300000</v>
      </c>
      <c r="K394" s="16">
        <v>0</v>
      </c>
      <c r="L394" s="16">
        <v>0</v>
      </c>
      <c r="M394" s="16">
        <f t="shared" si="177"/>
        <v>100</v>
      </c>
    </row>
    <row r="395" spans="1:13" s="2" customFormat="1" ht="42" outlineLevel="7">
      <c r="A395" s="34"/>
      <c r="B395" s="34"/>
      <c r="C395" s="34" t="s">
        <v>605</v>
      </c>
      <c r="D395" s="34"/>
      <c r="E395" s="35" t="s">
        <v>578</v>
      </c>
      <c r="F395" s="28">
        <v>0</v>
      </c>
      <c r="G395" s="27">
        <v>0</v>
      </c>
      <c r="H395" s="27">
        <f t="shared" si="178"/>
        <v>300000</v>
      </c>
      <c r="I395" s="27">
        <f t="shared" si="178"/>
        <v>300000</v>
      </c>
      <c r="J395" s="16">
        <f t="shared" si="175"/>
        <v>-300000</v>
      </c>
      <c r="K395" s="16">
        <v>0</v>
      </c>
      <c r="L395" s="16">
        <v>0</v>
      </c>
      <c r="M395" s="16">
        <f t="shared" si="177"/>
        <v>100</v>
      </c>
    </row>
    <row r="396" spans="1:13" s="2" customFormat="1" ht="31.5" outlineLevel="7">
      <c r="A396" s="34"/>
      <c r="B396" s="34"/>
      <c r="C396" s="34" t="s">
        <v>606</v>
      </c>
      <c r="D396" s="34"/>
      <c r="E396" s="35" t="s">
        <v>579</v>
      </c>
      <c r="F396" s="28">
        <v>0</v>
      </c>
      <c r="G396" s="27">
        <v>0</v>
      </c>
      <c r="H396" s="27">
        <f t="shared" si="178"/>
        <v>300000</v>
      </c>
      <c r="I396" s="27">
        <f t="shared" si="178"/>
        <v>300000</v>
      </c>
      <c r="J396" s="16">
        <f t="shared" si="175"/>
        <v>-300000</v>
      </c>
      <c r="K396" s="16">
        <v>0</v>
      </c>
      <c r="L396" s="16">
        <v>0</v>
      </c>
      <c r="M396" s="16">
        <f t="shared" si="177"/>
        <v>100</v>
      </c>
    </row>
    <row r="397" spans="1:13" ht="33.75" outlineLevel="7">
      <c r="A397" s="24"/>
      <c r="B397" s="24"/>
      <c r="C397" s="24"/>
      <c r="D397" s="24" t="s">
        <v>20</v>
      </c>
      <c r="E397" s="25" t="s">
        <v>21</v>
      </c>
      <c r="F397" s="20">
        <v>0</v>
      </c>
      <c r="G397" s="21">
        <v>0</v>
      </c>
      <c r="H397" s="21">
        <v>300000</v>
      </c>
      <c r="I397" s="21">
        <v>300000</v>
      </c>
      <c r="J397" s="16">
        <f t="shared" si="175"/>
        <v>-300000</v>
      </c>
      <c r="K397" s="16">
        <v>0</v>
      </c>
      <c r="L397" s="16">
        <v>0</v>
      </c>
      <c r="M397" s="16">
        <f t="shared" si="177"/>
        <v>100</v>
      </c>
    </row>
    <row r="398" spans="1:13" ht="32.25" outlineLevel="3">
      <c r="A398" s="14"/>
      <c r="B398" s="14"/>
      <c r="C398" s="14" t="s">
        <v>209</v>
      </c>
      <c r="D398" s="14"/>
      <c r="E398" s="15" t="s">
        <v>210</v>
      </c>
      <c r="F398" s="16">
        <v>500000</v>
      </c>
      <c r="G398" s="17">
        <v>568390.22</v>
      </c>
      <c r="H398" s="16">
        <f t="shared" ref="H398:I401" si="179">H399</f>
        <v>782140.22</v>
      </c>
      <c r="I398" s="17">
        <f t="shared" si="179"/>
        <v>782140.22</v>
      </c>
      <c r="J398" s="16">
        <f t="shared" si="175"/>
        <v>-213750</v>
      </c>
      <c r="K398" s="16">
        <f t="shared" ref="K398:K455" si="180">I398/F398*100</f>
        <v>156.428044</v>
      </c>
      <c r="L398" s="16">
        <f t="shared" si="176"/>
        <v>137.60620652480614</v>
      </c>
      <c r="M398" s="16">
        <f t="shared" si="177"/>
        <v>100</v>
      </c>
    </row>
    <row r="399" spans="1:13" ht="42.75" outlineLevel="4">
      <c r="A399" s="14"/>
      <c r="B399" s="14"/>
      <c r="C399" s="14" t="s">
        <v>340</v>
      </c>
      <c r="D399" s="14"/>
      <c r="E399" s="15" t="s">
        <v>341</v>
      </c>
      <c r="F399" s="16">
        <v>500000</v>
      </c>
      <c r="G399" s="17">
        <v>568390.22</v>
      </c>
      <c r="H399" s="16">
        <f t="shared" si="179"/>
        <v>782140.22</v>
      </c>
      <c r="I399" s="17">
        <f t="shared" si="179"/>
        <v>782140.22</v>
      </c>
      <c r="J399" s="16">
        <f t="shared" si="175"/>
        <v>-213750</v>
      </c>
      <c r="K399" s="16">
        <f t="shared" si="180"/>
        <v>156.428044</v>
      </c>
      <c r="L399" s="16">
        <f t="shared" si="176"/>
        <v>137.60620652480614</v>
      </c>
      <c r="M399" s="16">
        <f t="shared" si="177"/>
        <v>100</v>
      </c>
    </row>
    <row r="400" spans="1:13" ht="63.75" outlineLevel="5">
      <c r="A400" s="14"/>
      <c r="B400" s="14"/>
      <c r="C400" s="14" t="s">
        <v>342</v>
      </c>
      <c r="D400" s="14"/>
      <c r="E400" s="15" t="s">
        <v>343</v>
      </c>
      <c r="F400" s="16">
        <v>500000</v>
      </c>
      <c r="G400" s="17">
        <v>568390.22</v>
      </c>
      <c r="H400" s="16">
        <f t="shared" ref="H400:I400" si="181">H401+H403+H405</f>
        <v>782140.22</v>
      </c>
      <c r="I400" s="17">
        <f t="shared" si="181"/>
        <v>782140.22</v>
      </c>
      <c r="J400" s="16">
        <f t="shared" si="175"/>
        <v>-213750</v>
      </c>
      <c r="K400" s="16">
        <f t="shared" si="180"/>
        <v>156.428044</v>
      </c>
      <c r="L400" s="16">
        <f t="shared" si="176"/>
        <v>137.60620652480614</v>
      </c>
      <c r="M400" s="16">
        <f t="shared" si="177"/>
        <v>100</v>
      </c>
    </row>
    <row r="401" spans="1:13" ht="42.75" outlineLevel="6">
      <c r="A401" s="14"/>
      <c r="B401" s="14"/>
      <c r="C401" s="14" t="s">
        <v>344</v>
      </c>
      <c r="D401" s="14"/>
      <c r="E401" s="15" t="s">
        <v>345</v>
      </c>
      <c r="F401" s="16">
        <v>500000</v>
      </c>
      <c r="G401" s="17">
        <v>468689.09</v>
      </c>
      <c r="H401" s="16">
        <f t="shared" si="179"/>
        <v>468689.09</v>
      </c>
      <c r="I401" s="17">
        <f t="shared" si="179"/>
        <v>468689.09</v>
      </c>
      <c r="J401" s="16">
        <f t="shared" si="175"/>
        <v>0</v>
      </c>
      <c r="K401" s="16">
        <f t="shared" si="180"/>
        <v>93.737818000000004</v>
      </c>
      <c r="L401" s="16">
        <f t="shared" si="176"/>
        <v>100</v>
      </c>
      <c r="M401" s="16">
        <f t="shared" si="177"/>
        <v>100</v>
      </c>
    </row>
    <row r="402" spans="1:13" ht="33.75" outlineLevel="7">
      <c r="A402" s="18"/>
      <c r="B402" s="18"/>
      <c r="C402" s="18"/>
      <c r="D402" s="18" t="s">
        <v>20</v>
      </c>
      <c r="E402" s="19" t="s">
        <v>21</v>
      </c>
      <c r="F402" s="20">
        <v>500000</v>
      </c>
      <c r="G402" s="21">
        <v>468689.09</v>
      </c>
      <c r="H402" s="21">
        <v>468689.09</v>
      </c>
      <c r="I402" s="21">
        <v>468689.09</v>
      </c>
      <c r="J402" s="16">
        <f t="shared" si="175"/>
        <v>0</v>
      </c>
      <c r="K402" s="16">
        <f t="shared" si="180"/>
        <v>93.737818000000004</v>
      </c>
      <c r="L402" s="16">
        <f t="shared" si="176"/>
        <v>100</v>
      </c>
      <c r="M402" s="16">
        <f t="shared" si="177"/>
        <v>100</v>
      </c>
    </row>
    <row r="403" spans="1:13" ht="53.25" outlineLevel="7">
      <c r="A403" s="22"/>
      <c r="B403" s="22"/>
      <c r="C403" s="22" t="s">
        <v>520</v>
      </c>
      <c r="D403" s="22"/>
      <c r="E403" s="23" t="s">
        <v>521</v>
      </c>
      <c r="F403" s="20">
        <v>0</v>
      </c>
      <c r="G403" s="27">
        <v>80958.5</v>
      </c>
      <c r="H403" s="28">
        <f t="shared" ref="H403:I403" si="182">H404</f>
        <v>0</v>
      </c>
      <c r="I403" s="27">
        <f t="shared" si="182"/>
        <v>0</v>
      </c>
      <c r="J403" s="16">
        <f t="shared" si="175"/>
        <v>80958.5</v>
      </c>
      <c r="K403" s="16">
        <v>0</v>
      </c>
      <c r="L403" s="16">
        <f t="shared" si="176"/>
        <v>0</v>
      </c>
      <c r="M403" s="16">
        <v>0</v>
      </c>
    </row>
    <row r="404" spans="1:13" ht="33.75" outlineLevel="7">
      <c r="A404" s="24"/>
      <c r="B404" s="24"/>
      <c r="C404" s="24"/>
      <c r="D404" s="24" t="s">
        <v>20</v>
      </c>
      <c r="E404" s="25" t="s">
        <v>21</v>
      </c>
      <c r="F404" s="20">
        <v>0</v>
      </c>
      <c r="G404" s="21">
        <v>80958.5</v>
      </c>
      <c r="H404" s="21">
        <v>0</v>
      </c>
      <c r="I404" s="21">
        <v>0</v>
      </c>
      <c r="J404" s="16">
        <f t="shared" si="175"/>
        <v>80958.5</v>
      </c>
      <c r="K404" s="16">
        <v>0</v>
      </c>
      <c r="L404" s="16">
        <f t="shared" si="176"/>
        <v>0</v>
      </c>
      <c r="M404" s="16">
        <v>0</v>
      </c>
    </row>
    <row r="405" spans="1:13" ht="53.25" outlineLevel="7">
      <c r="A405" s="22"/>
      <c r="B405" s="22"/>
      <c r="C405" s="22" t="s">
        <v>562</v>
      </c>
      <c r="D405" s="22"/>
      <c r="E405" s="23" t="s">
        <v>563</v>
      </c>
      <c r="F405" s="20">
        <v>0</v>
      </c>
      <c r="G405" s="27">
        <v>18742.63</v>
      </c>
      <c r="H405" s="27">
        <f t="shared" ref="H405:I405" si="183">H406</f>
        <v>313451.13</v>
      </c>
      <c r="I405" s="27">
        <f t="shared" si="183"/>
        <v>313451.13</v>
      </c>
      <c r="J405" s="16">
        <f t="shared" si="175"/>
        <v>-294708.5</v>
      </c>
      <c r="K405" s="16">
        <v>0</v>
      </c>
      <c r="L405" s="16">
        <f t="shared" si="176"/>
        <v>1672.3967234054132</v>
      </c>
      <c r="M405" s="16">
        <f t="shared" si="177"/>
        <v>100</v>
      </c>
    </row>
    <row r="406" spans="1:13" ht="33.75" outlineLevel="7">
      <c r="A406" s="24"/>
      <c r="B406" s="24"/>
      <c r="C406" s="24"/>
      <c r="D406" s="24" t="s">
        <v>20</v>
      </c>
      <c r="E406" s="25" t="s">
        <v>21</v>
      </c>
      <c r="F406" s="20">
        <v>0</v>
      </c>
      <c r="G406" s="21">
        <v>18742.63</v>
      </c>
      <c r="H406" s="21">
        <v>313451.13</v>
      </c>
      <c r="I406" s="21">
        <v>313451.13</v>
      </c>
      <c r="J406" s="16">
        <f t="shared" si="175"/>
        <v>-294708.5</v>
      </c>
      <c r="K406" s="16">
        <v>0</v>
      </c>
      <c r="L406" s="16">
        <f t="shared" si="176"/>
        <v>1672.3967234054132</v>
      </c>
      <c r="M406" s="16">
        <f t="shared" si="177"/>
        <v>100</v>
      </c>
    </row>
    <row r="407" spans="1:13" ht="42.75" outlineLevel="3">
      <c r="A407" s="14"/>
      <c r="B407" s="14"/>
      <c r="C407" s="14" t="s">
        <v>346</v>
      </c>
      <c r="D407" s="14"/>
      <c r="E407" s="15" t="s">
        <v>347</v>
      </c>
      <c r="F407" s="16">
        <v>13896281.92</v>
      </c>
      <c r="G407" s="17">
        <v>13896281.92</v>
      </c>
      <c r="H407" s="16">
        <f t="shared" ref="H407:I407" si="184">H408+H411</f>
        <v>13875969.859999999</v>
      </c>
      <c r="I407" s="17">
        <f t="shared" si="184"/>
        <v>13872343.439999999</v>
      </c>
      <c r="J407" s="16">
        <f t="shared" si="175"/>
        <v>20312.060000000522</v>
      </c>
      <c r="K407" s="16">
        <f t="shared" si="180"/>
        <v>99.827734640547646</v>
      </c>
      <c r="L407" s="16">
        <f t="shared" si="176"/>
        <v>99.827734640547646</v>
      </c>
      <c r="M407" s="16">
        <f t="shared" si="177"/>
        <v>99.973865466438824</v>
      </c>
    </row>
    <row r="408" spans="1:13" ht="21.75" outlineLevel="4">
      <c r="A408" s="14"/>
      <c r="B408" s="14"/>
      <c r="C408" s="14" t="s">
        <v>348</v>
      </c>
      <c r="D408" s="14"/>
      <c r="E408" s="15" t="s">
        <v>349</v>
      </c>
      <c r="F408" s="16">
        <v>3610239.12</v>
      </c>
      <c r="G408" s="17">
        <v>3610239.12</v>
      </c>
      <c r="H408" s="16">
        <f t="shared" ref="H408:I409" si="185">H409</f>
        <v>3611308.18</v>
      </c>
      <c r="I408" s="17">
        <f t="shared" si="185"/>
        <v>3610057.44</v>
      </c>
      <c r="J408" s="16">
        <f t="shared" si="175"/>
        <v>-1069.0600000000559</v>
      </c>
      <c r="K408" s="16">
        <f t="shared" si="180"/>
        <v>99.994967646353572</v>
      </c>
      <c r="L408" s="16">
        <f t="shared" si="176"/>
        <v>99.994967646353572</v>
      </c>
      <c r="M408" s="16">
        <f t="shared" si="177"/>
        <v>99.965366013154821</v>
      </c>
    </row>
    <row r="409" spans="1:13" ht="42.75" outlineLevel="5">
      <c r="A409" s="14"/>
      <c r="B409" s="14"/>
      <c r="C409" s="14" t="s">
        <v>350</v>
      </c>
      <c r="D409" s="14"/>
      <c r="E409" s="15" t="s">
        <v>351</v>
      </c>
      <c r="F409" s="16">
        <v>3610239.12</v>
      </c>
      <c r="G409" s="17">
        <v>3610239.12</v>
      </c>
      <c r="H409" s="16">
        <f t="shared" si="185"/>
        <v>3611308.18</v>
      </c>
      <c r="I409" s="17">
        <f t="shared" si="185"/>
        <v>3610057.44</v>
      </c>
      <c r="J409" s="16">
        <f t="shared" si="175"/>
        <v>-1069.0600000000559</v>
      </c>
      <c r="K409" s="16">
        <f t="shared" si="180"/>
        <v>99.994967646353572</v>
      </c>
      <c r="L409" s="16">
        <f t="shared" si="176"/>
        <v>99.994967646353572</v>
      </c>
      <c r="M409" s="16">
        <f t="shared" si="177"/>
        <v>99.965366013154821</v>
      </c>
    </row>
    <row r="410" spans="1:13" ht="33.75" outlineLevel="7">
      <c r="A410" s="18"/>
      <c r="B410" s="18"/>
      <c r="C410" s="18"/>
      <c r="D410" s="18" t="s">
        <v>20</v>
      </c>
      <c r="E410" s="19" t="s">
        <v>21</v>
      </c>
      <c r="F410" s="20">
        <v>3610239.12</v>
      </c>
      <c r="G410" s="21">
        <v>3610239.12</v>
      </c>
      <c r="H410" s="21">
        <v>3611308.18</v>
      </c>
      <c r="I410" s="21">
        <v>3610057.44</v>
      </c>
      <c r="J410" s="16">
        <f t="shared" si="175"/>
        <v>-1069.0600000000559</v>
      </c>
      <c r="K410" s="16">
        <f t="shared" si="180"/>
        <v>99.994967646353572</v>
      </c>
      <c r="L410" s="16">
        <f t="shared" si="176"/>
        <v>99.994967646353572</v>
      </c>
      <c r="M410" s="16">
        <f t="shared" si="177"/>
        <v>99.965366013154821</v>
      </c>
    </row>
    <row r="411" spans="1:13" ht="42.75" outlineLevel="4">
      <c r="A411" s="14"/>
      <c r="B411" s="14"/>
      <c r="C411" s="14" t="s">
        <v>352</v>
      </c>
      <c r="D411" s="14"/>
      <c r="E411" s="15" t="s">
        <v>353</v>
      </c>
      <c r="F411" s="16">
        <v>10286042.800000001</v>
      </c>
      <c r="G411" s="17">
        <v>10286042.800000001</v>
      </c>
      <c r="H411" s="16">
        <f t="shared" ref="H411:I412" si="186">H412</f>
        <v>10264661.68</v>
      </c>
      <c r="I411" s="17">
        <f t="shared" si="186"/>
        <v>10262286</v>
      </c>
      <c r="J411" s="16">
        <f t="shared" si="175"/>
        <v>21381.120000001043</v>
      </c>
      <c r="K411" s="16">
        <f t="shared" si="180"/>
        <v>99.769038487765187</v>
      </c>
      <c r="L411" s="16">
        <f t="shared" si="176"/>
        <v>99.769038487765187</v>
      </c>
      <c r="M411" s="16">
        <f t="shared" si="177"/>
        <v>99.976855739876655</v>
      </c>
    </row>
    <row r="412" spans="1:13" ht="21.75" outlineLevel="5">
      <c r="A412" s="14"/>
      <c r="B412" s="14"/>
      <c r="C412" s="14" t="s">
        <v>354</v>
      </c>
      <c r="D412" s="14"/>
      <c r="E412" s="15" t="s">
        <v>355</v>
      </c>
      <c r="F412" s="16">
        <v>10286042.800000001</v>
      </c>
      <c r="G412" s="17">
        <v>10286042.800000001</v>
      </c>
      <c r="H412" s="16">
        <f t="shared" si="186"/>
        <v>10264661.68</v>
      </c>
      <c r="I412" s="17">
        <f t="shared" si="186"/>
        <v>10262286</v>
      </c>
      <c r="J412" s="16">
        <f t="shared" si="175"/>
        <v>21381.120000001043</v>
      </c>
      <c r="K412" s="16">
        <f t="shared" si="180"/>
        <v>99.769038487765187</v>
      </c>
      <c r="L412" s="16">
        <f t="shared" si="176"/>
        <v>99.769038487765187</v>
      </c>
      <c r="M412" s="16">
        <f t="shared" si="177"/>
        <v>99.976855739876655</v>
      </c>
    </row>
    <row r="413" spans="1:13" ht="33.75" outlineLevel="7">
      <c r="A413" s="18"/>
      <c r="B413" s="18"/>
      <c r="C413" s="18"/>
      <c r="D413" s="18" t="s">
        <v>20</v>
      </c>
      <c r="E413" s="19" t="s">
        <v>21</v>
      </c>
      <c r="F413" s="20">
        <v>10286042.800000001</v>
      </c>
      <c r="G413" s="21">
        <v>10286042.800000001</v>
      </c>
      <c r="H413" s="21">
        <v>10264661.68</v>
      </c>
      <c r="I413" s="21">
        <v>10262286</v>
      </c>
      <c r="J413" s="16">
        <f t="shared" si="175"/>
        <v>21381.120000001043</v>
      </c>
      <c r="K413" s="16">
        <f t="shared" si="180"/>
        <v>99.769038487765187</v>
      </c>
      <c r="L413" s="16">
        <f t="shared" si="176"/>
        <v>99.769038487765187</v>
      </c>
      <c r="M413" s="16">
        <f t="shared" si="177"/>
        <v>99.976855739876655</v>
      </c>
    </row>
    <row r="414" spans="1:13" s="2" customFormat="1" outlineLevel="7">
      <c r="A414" s="32"/>
      <c r="B414" s="32"/>
      <c r="C414" s="32" t="s">
        <v>12</v>
      </c>
      <c r="D414" s="32"/>
      <c r="E414" s="33" t="s">
        <v>13</v>
      </c>
      <c r="F414" s="28">
        <v>0</v>
      </c>
      <c r="G414" s="27">
        <v>0</v>
      </c>
      <c r="H414" s="27">
        <f t="shared" ref="H414:I416" si="187">H415</f>
        <v>64940</v>
      </c>
      <c r="I414" s="27">
        <f t="shared" si="187"/>
        <v>57800</v>
      </c>
      <c r="J414" s="16">
        <f t="shared" si="175"/>
        <v>-64940</v>
      </c>
      <c r="K414" s="16">
        <v>0</v>
      </c>
      <c r="L414" s="16">
        <v>0</v>
      </c>
      <c r="M414" s="16">
        <f t="shared" si="177"/>
        <v>89.005235602094245</v>
      </c>
    </row>
    <row r="415" spans="1:13" s="2" customFormat="1" ht="42" outlineLevel="7">
      <c r="A415" s="32"/>
      <c r="B415" s="32"/>
      <c r="C415" s="32" t="s">
        <v>607</v>
      </c>
      <c r="D415" s="32"/>
      <c r="E415" s="33" t="s">
        <v>580</v>
      </c>
      <c r="F415" s="28">
        <v>0</v>
      </c>
      <c r="G415" s="27">
        <v>0</v>
      </c>
      <c r="H415" s="27">
        <f t="shared" si="187"/>
        <v>64940</v>
      </c>
      <c r="I415" s="27">
        <f t="shared" si="187"/>
        <v>57800</v>
      </c>
      <c r="J415" s="16">
        <f t="shared" si="175"/>
        <v>-64940</v>
      </c>
      <c r="K415" s="16">
        <v>0</v>
      </c>
      <c r="L415" s="16">
        <v>0</v>
      </c>
      <c r="M415" s="16">
        <f t="shared" si="177"/>
        <v>89.005235602094245</v>
      </c>
    </row>
    <row r="416" spans="1:13" s="2" customFormat="1" ht="21" outlineLevel="7">
      <c r="A416" s="32"/>
      <c r="B416" s="32"/>
      <c r="C416" s="32" t="s">
        <v>608</v>
      </c>
      <c r="D416" s="32"/>
      <c r="E416" s="33" t="s">
        <v>581</v>
      </c>
      <c r="F416" s="28">
        <v>0</v>
      </c>
      <c r="G416" s="27">
        <v>0</v>
      </c>
      <c r="H416" s="27">
        <f t="shared" si="187"/>
        <v>64940</v>
      </c>
      <c r="I416" s="27">
        <f t="shared" si="187"/>
        <v>57800</v>
      </c>
      <c r="J416" s="16">
        <f t="shared" si="175"/>
        <v>-64940</v>
      </c>
      <c r="K416" s="16">
        <v>0</v>
      </c>
      <c r="L416" s="16">
        <v>0</v>
      </c>
      <c r="M416" s="16">
        <f t="shared" si="177"/>
        <v>89.005235602094245</v>
      </c>
    </row>
    <row r="417" spans="1:13" ht="33.75" outlineLevel="7">
      <c r="A417" s="18"/>
      <c r="B417" s="18"/>
      <c r="C417" s="18"/>
      <c r="D417" s="18" t="s">
        <v>20</v>
      </c>
      <c r="E417" s="19" t="s">
        <v>21</v>
      </c>
      <c r="F417" s="20">
        <v>0</v>
      </c>
      <c r="G417" s="21">
        <v>0</v>
      </c>
      <c r="H417" s="21">
        <v>64940</v>
      </c>
      <c r="I417" s="21">
        <v>57800</v>
      </c>
      <c r="J417" s="16">
        <f t="shared" si="175"/>
        <v>-64940</v>
      </c>
      <c r="K417" s="16">
        <v>0</v>
      </c>
      <c r="L417" s="16">
        <v>0</v>
      </c>
      <c r="M417" s="16">
        <f t="shared" si="177"/>
        <v>89.005235602094245</v>
      </c>
    </row>
    <row r="418" spans="1:13" outlineLevel="1">
      <c r="A418" s="14"/>
      <c r="B418" s="14" t="s">
        <v>356</v>
      </c>
      <c r="C418" s="14"/>
      <c r="D418" s="14"/>
      <c r="E418" s="15" t="s">
        <v>357</v>
      </c>
      <c r="F418" s="16">
        <v>113999</v>
      </c>
      <c r="G418" s="17">
        <v>113969</v>
      </c>
      <c r="H418" s="16">
        <f t="shared" ref="H418:I421" si="188">H419</f>
        <v>113969</v>
      </c>
      <c r="I418" s="17">
        <f t="shared" si="188"/>
        <v>113969</v>
      </c>
      <c r="J418" s="16">
        <f t="shared" si="175"/>
        <v>0</v>
      </c>
      <c r="K418" s="16">
        <f t="shared" si="180"/>
        <v>99.97368397968404</v>
      </c>
      <c r="L418" s="16">
        <f t="shared" si="176"/>
        <v>100</v>
      </c>
      <c r="M418" s="16">
        <f t="shared" si="177"/>
        <v>100</v>
      </c>
    </row>
    <row r="419" spans="1:13" ht="21.75" outlineLevel="2">
      <c r="A419" s="14"/>
      <c r="B419" s="14" t="s">
        <v>358</v>
      </c>
      <c r="C419" s="14"/>
      <c r="D419" s="14"/>
      <c r="E419" s="15" t="s">
        <v>359</v>
      </c>
      <c r="F419" s="16">
        <v>113999</v>
      </c>
      <c r="G419" s="17">
        <v>113969</v>
      </c>
      <c r="H419" s="16">
        <f t="shared" si="188"/>
        <v>113969</v>
      </c>
      <c r="I419" s="17">
        <f t="shared" si="188"/>
        <v>113969</v>
      </c>
      <c r="J419" s="16">
        <f t="shared" si="175"/>
        <v>0</v>
      </c>
      <c r="K419" s="16">
        <f t="shared" si="180"/>
        <v>99.97368397968404</v>
      </c>
      <c r="L419" s="16">
        <f t="shared" si="176"/>
        <v>100</v>
      </c>
      <c r="M419" s="16">
        <f t="shared" si="177"/>
        <v>100</v>
      </c>
    </row>
    <row r="420" spans="1:13" ht="32.25" outlineLevel="3">
      <c r="A420" s="14"/>
      <c r="B420" s="14"/>
      <c r="C420" s="14" t="s">
        <v>209</v>
      </c>
      <c r="D420" s="14"/>
      <c r="E420" s="15" t="s">
        <v>210</v>
      </c>
      <c r="F420" s="16">
        <v>113999</v>
      </c>
      <c r="G420" s="17">
        <v>113969</v>
      </c>
      <c r="H420" s="16">
        <f t="shared" si="188"/>
        <v>113969</v>
      </c>
      <c r="I420" s="17">
        <f t="shared" si="188"/>
        <v>113969</v>
      </c>
      <c r="J420" s="16">
        <f t="shared" si="175"/>
        <v>0</v>
      </c>
      <c r="K420" s="16">
        <f t="shared" si="180"/>
        <v>99.97368397968404</v>
      </c>
      <c r="L420" s="16">
        <f t="shared" si="176"/>
        <v>100</v>
      </c>
      <c r="M420" s="16">
        <f t="shared" si="177"/>
        <v>100</v>
      </c>
    </row>
    <row r="421" spans="1:13" ht="42.75" outlineLevel="4">
      <c r="A421" s="14"/>
      <c r="B421" s="14"/>
      <c r="C421" s="14" t="s">
        <v>211</v>
      </c>
      <c r="D421" s="14"/>
      <c r="E421" s="15" t="s">
        <v>212</v>
      </c>
      <c r="F421" s="16">
        <v>113999</v>
      </c>
      <c r="G421" s="17">
        <v>113969</v>
      </c>
      <c r="H421" s="16">
        <f t="shared" si="188"/>
        <v>113969</v>
      </c>
      <c r="I421" s="17">
        <f t="shared" si="188"/>
        <v>113969</v>
      </c>
      <c r="J421" s="16">
        <f t="shared" si="175"/>
        <v>0</v>
      </c>
      <c r="K421" s="16">
        <f t="shared" si="180"/>
        <v>99.97368397968404</v>
      </c>
      <c r="L421" s="16">
        <f t="shared" si="176"/>
        <v>100</v>
      </c>
      <c r="M421" s="16">
        <f t="shared" si="177"/>
        <v>100</v>
      </c>
    </row>
    <row r="422" spans="1:13" ht="42.75" outlineLevel="5">
      <c r="A422" s="14"/>
      <c r="B422" s="14"/>
      <c r="C422" s="14" t="s">
        <v>213</v>
      </c>
      <c r="D422" s="14"/>
      <c r="E422" s="15" t="s">
        <v>214</v>
      </c>
      <c r="F422" s="16">
        <v>113999</v>
      </c>
      <c r="G422" s="17">
        <v>113969</v>
      </c>
      <c r="H422" s="16">
        <f t="shared" ref="H422:I422" si="189">H423+H425</f>
        <v>113969</v>
      </c>
      <c r="I422" s="17">
        <f t="shared" si="189"/>
        <v>113969</v>
      </c>
      <c r="J422" s="16">
        <f t="shared" si="175"/>
        <v>0</v>
      </c>
      <c r="K422" s="16">
        <f t="shared" si="180"/>
        <v>99.97368397968404</v>
      </c>
      <c r="L422" s="16">
        <f t="shared" si="176"/>
        <v>100</v>
      </c>
      <c r="M422" s="16">
        <f t="shared" si="177"/>
        <v>100</v>
      </c>
    </row>
    <row r="423" spans="1:13" ht="21.75" outlineLevel="6">
      <c r="A423" s="14"/>
      <c r="B423" s="14"/>
      <c r="C423" s="14" t="s">
        <v>360</v>
      </c>
      <c r="D423" s="14"/>
      <c r="E423" s="15" t="s">
        <v>361</v>
      </c>
      <c r="F423" s="16">
        <v>108999</v>
      </c>
      <c r="G423" s="17">
        <v>108999</v>
      </c>
      <c r="H423" s="16">
        <f t="shared" ref="H423:I423" si="190">H424</f>
        <v>108999</v>
      </c>
      <c r="I423" s="17">
        <f t="shared" si="190"/>
        <v>108999</v>
      </c>
      <c r="J423" s="16">
        <f t="shared" si="175"/>
        <v>0</v>
      </c>
      <c r="K423" s="16">
        <f t="shared" si="180"/>
        <v>100</v>
      </c>
      <c r="L423" s="16">
        <f t="shared" si="176"/>
        <v>100</v>
      </c>
      <c r="M423" s="16">
        <f t="shared" si="177"/>
        <v>100</v>
      </c>
    </row>
    <row r="424" spans="1:13" ht="33.75" outlineLevel="7">
      <c r="A424" s="18"/>
      <c r="B424" s="18"/>
      <c r="C424" s="18"/>
      <c r="D424" s="18" t="s">
        <v>20</v>
      </c>
      <c r="E424" s="19" t="s">
        <v>21</v>
      </c>
      <c r="F424" s="20">
        <v>108999</v>
      </c>
      <c r="G424" s="21">
        <v>108999</v>
      </c>
      <c r="H424" s="21">
        <v>108999</v>
      </c>
      <c r="I424" s="21">
        <v>108999</v>
      </c>
      <c r="J424" s="16">
        <f t="shared" si="175"/>
        <v>0</v>
      </c>
      <c r="K424" s="16">
        <f t="shared" si="180"/>
        <v>100</v>
      </c>
      <c r="L424" s="16">
        <f t="shared" si="176"/>
        <v>100</v>
      </c>
      <c r="M424" s="16">
        <f t="shared" si="177"/>
        <v>100</v>
      </c>
    </row>
    <row r="425" spans="1:13" ht="32.25" outlineLevel="6">
      <c r="A425" s="14"/>
      <c r="B425" s="14"/>
      <c r="C425" s="14" t="s">
        <v>362</v>
      </c>
      <c r="D425" s="14"/>
      <c r="E425" s="15" t="s">
        <v>363</v>
      </c>
      <c r="F425" s="16">
        <v>5000</v>
      </c>
      <c r="G425" s="17">
        <v>4970</v>
      </c>
      <c r="H425" s="16">
        <f t="shared" ref="H425:I425" si="191">H426</f>
        <v>4970</v>
      </c>
      <c r="I425" s="17">
        <f t="shared" si="191"/>
        <v>4970</v>
      </c>
      <c r="J425" s="16">
        <f t="shared" si="175"/>
        <v>0</v>
      </c>
      <c r="K425" s="16">
        <f t="shared" si="180"/>
        <v>99.4</v>
      </c>
      <c r="L425" s="16">
        <f t="shared" si="176"/>
        <v>100</v>
      </c>
      <c r="M425" s="16">
        <f t="shared" si="177"/>
        <v>100</v>
      </c>
    </row>
    <row r="426" spans="1:13" ht="33.75" outlineLevel="7">
      <c r="A426" s="18"/>
      <c r="B426" s="18"/>
      <c r="C426" s="18"/>
      <c r="D426" s="18" t="s">
        <v>20</v>
      </c>
      <c r="E426" s="19" t="s">
        <v>21</v>
      </c>
      <c r="F426" s="20">
        <v>5000</v>
      </c>
      <c r="G426" s="21">
        <v>4970</v>
      </c>
      <c r="H426" s="21">
        <v>4970</v>
      </c>
      <c r="I426" s="21">
        <v>4970</v>
      </c>
      <c r="J426" s="16">
        <f t="shared" si="175"/>
        <v>0</v>
      </c>
      <c r="K426" s="16">
        <f t="shared" si="180"/>
        <v>99.4</v>
      </c>
      <c r="L426" s="16">
        <f t="shared" si="176"/>
        <v>100</v>
      </c>
      <c r="M426" s="16">
        <f t="shared" si="177"/>
        <v>100</v>
      </c>
    </row>
    <row r="427" spans="1:13" outlineLevel="1">
      <c r="A427" s="14"/>
      <c r="B427" s="14" t="s">
        <v>32</v>
      </c>
      <c r="C427" s="14"/>
      <c r="D427" s="14"/>
      <c r="E427" s="15" t="s">
        <v>33</v>
      </c>
      <c r="F427" s="16">
        <v>360263455.67000002</v>
      </c>
      <c r="G427" s="17">
        <v>383468029.30000001</v>
      </c>
      <c r="H427" s="16">
        <f t="shared" ref="H427:I427" si="192">H428+H440+H475+H486+H504</f>
        <v>397243801.52000004</v>
      </c>
      <c r="I427" s="17">
        <f t="shared" si="192"/>
        <v>393150103.32000005</v>
      </c>
      <c r="J427" s="16">
        <f t="shared" si="175"/>
        <v>-13775772.220000029</v>
      </c>
      <c r="K427" s="16">
        <f t="shared" si="180"/>
        <v>109.12849947237615</v>
      </c>
      <c r="L427" s="16">
        <f t="shared" si="176"/>
        <v>102.52487124876464</v>
      </c>
      <c r="M427" s="16">
        <f t="shared" si="177"/>
        <v>98.969474618776673</v>
      </c>
    </row>
    <row r="428" spans="1:13" outlineLevel="2">
      <c r="A428" s="14"/>
      <c r="B428" s="14" t="s">
        <v>34</v>
      </c>
      <c r="C428" s="14"/>
      <c r="D428" s="14"/>
      <c r="E428" s="15" t="s">
        <v>35</v>
      </c>
      <c r="F428" s="16">
        <v>124679773.06</v>
      </c>
      <c r="G428" s="17">
        <v>128059193.06000002</v>
      </c>
      <c r="H428" s="16">
        <f t="shared" ref="H428:I430" si="193">H429</f>
        <v>131717740.51000001</v>
      </c>
      <c r="I428" s="17">
        <f t="shared" si="193"/>
        <v>131717504.21000001</v>
      </c>
      <c r="J428" s="16">
        <f t="shared" si="175"/>
        <v>-3658547.4499999881</v>
      </c>
      <c r="K428" s="16">
        <f t="shared" si="180"/>
        <v>105.64464546034522</v>
      </c>
      <c r="L428" s="16">
        <f t="shared" si="176"/>
        <v>102.85673450111929</v>
      </c>
      <c r="M428" s="16">
        <f t="shared" si="177"/>
        <v>99.999820601234831</v>
      </c>
    </row>
    <row r="429" spans="1:13" ht="32.25" outlineLevel="3">
      <c r="A429" s="14"/>
      <c r="B429" s="14"/>
      <c r="C429" s="14" t="s">
        <v>36</v>
      </c>
      <c r="D429" s="14"/>
      <c r="E429" s="15" t="s">
        <v>37</v>
      </c>
      <c r="F429" s="16">
        <v>124679773.06</v>
      </c>
      <c r="G429" s="17">
        <v>128059193.06000002</v>
      </c>
      <c r="H429" s="16">
        <f t="shared" si="193"/>
        <v>131717740.51000001</v>
      </c>
      <c r="I429" s="17">
        <f t="shared" si="193"/>
        <v>131717504.21000001</v>
      </c>
      <c r="J429" s="16">
        <f t="shared" si="175"/>
        <v>-3658547.4499999881</v>
      </c>
      <c r="K429" s="16">
        <f t="shared" si="180"/>
        <v>105.64464546034522</v>
      </c>
      <c r="L429" s="16">
        <f t="shared" si="176"/>
        <v>102.85673450111929</v>
      </c>
      <c r="M429" s="16">
        <f t="shared" si="177"/>
        <v>99.999820601234831</v>
      </c>
    </row>
    <row r="430" spans="1:13" ht="42.75" outlineLevel="4">
      <c r="A430" s="14"/>
      <c r="B430" s="14"/>
      <c r="C430" s="14" t="s">
        <v>38</v>
      </c>
      <c r="D430" s="14"/>
      <c r="E430" s="15" t="s">
        <v>39</v>
      </c>
      <c r="F430" s="16">
        <v>124679773.06</v>
      </c>
      <c r="G430" s="17">
        <v>128059193.06000002</v>
      </c>
      <c r="H430" s="16">
        <f t="shared" si="193"/>
        <v>131717740.51000001</v>
      </c>
      <c r="I430" s="17">
        <f t="shared" si="193"/>
        <v>131717504.21000001</v>
      </c>
      <c r="J430" s="16">
        <f t="shared" si="175"/>
        <v>-3658547.4499999881</v>
      </c>
      <c r="K430" s="16">
        <f t="shared" si="180"/>
        <v>105.64464546034522</v>
      </c>
      <c r="L430" s="16">
        <f t="shared" si="176"/>
        <v>102.85673450111929</v>
      </c>
      <c r="M430" s="16">
        <f t="shared" si="177"/>
        <v>99.999820601234831</v>
      </c>
    </row>
    <row r="431" spans="1:13" ht="32.25" outlineLevel="5">
      <c r="A431" s="14"/>
      <c r="B431" s="14"/>
      <c r="C431" s="14" t="s">
        <v>40</v>
      </c>
      <c r="D431" s="14"/>
      <c r="E431" s="15" t="s">
        <v>41</v>
      </c>
      <c r="F431" s="16">
        <v>124679773.06</v>
      </c>
      <c r="G431" s="17">
        <v>128059193.06000002</v>
      </c>
      <c r="H431" s="16">
        <f t="shared" ref="H431:I431" si="194">H432+H434+H436+H438</f>
        <v>131717740.51000001</v>
      </c>
      <c r="I431" s="17">
        <f t="shared" si="194"/>
        <v>131717504.21000001</v>
      </c>
      <c r="J431" s="16">
        <f t="shared" si="175"/>
        <v>-3658547.4499999881</v>
      </c>
      <c r="K431" s="16">
        <f t="shared" si="180"/>
        <v>105.64464546034522</v>
      </c>
      <c r="L431" s="16">
        <f t="shared" si="176"/>
        <v>102.85673450111929</v>
      </c>
      <c r="M431" s="16">
        <f t="shared" si="177"/>
        <v>99.999820601234831</v>
      </c>
    </row>
    <row r="432" spans="1:13" ht="21.75" outlineLevel="6">
      <c r="A432" s="14"/>
      <c r="B432" s="14"/>
      <c r="C432" s="14" t="s">
        <v>364</v>
      </c>
      <c r="D432" s="14"/>
      <c r="E432" s="15" t="s">
        <v>365</v>
      </c>
      <c r="F432" s="16">
        <v>29309243.309999999</v>
      </c>
      <c r="G432" s="17">
        <v>29148489.260000002</v>
      </c>
      <c r="H432" s="16">
        <f t="shared" ref="H432:I432" si="195">H433</f>
        <v>29148489.260000002</v>
      </c>
      <c r="I432" s="17">
        <f t="shared" si="195"/>
        <v>29148489.260000002</v>
      </c>
      <c r="J432" s="16">
        <f t="shared" si="175"/>
        <v>0</v>
      </c>
      <c r="K432" s="16">
        <f t="shared" si="180"/>
        <v>99.45152439351736</v>
      </c>
      <c r="L432" s="16">
        <f t="shared" si="176"/>
        <v>100</v>
      </c>
      <c r="M432" s="16">
        <f t="shared" si="177"/>
        <v>100</v>
      </c>
    </row>
    <row r="433" spans="1:13" ht="33.75" outlineLevel="7">
      <c r="A433" s="18"/>
      <c r="B433" s="18"/>
      <c r="C433" s="18"/>
      <c r="D433" s="18" t="s">
        <v>117</v>
      </c>
      <c r="E433" s="19" t="s">
        <v>118</v>
      </c>
      <c r="F433" s="20">
        <v>29309243.309999999</v>
      </c>
      <c r="G433" s="21">
        <v>29148489.260000002</v>
      </c>
      <c r="H433" s="21">
        <v>29148489.260000002</v>
      </c>
      <c r="I433" s="21">
        <v>29148489.260000002</v>
      </c>
      <c r="J433" s="16">
        <f t="shared" si="175"/>
        <v>0</v>
      </c>
      <c r="K433" s="16">
        <f t="shared" si="180"/>
        <v>99.45152439351736</v>
      </c>
      <c r="L433" s="16">
        <f t="shared" si="176"/>
        <v>100</v>
      </c>
      <c r="M433" s="16">
        <f t="shared" si="177"/>
        <v>100</v>
      </c>
    </row>
    <row r="434" spans="1:13" ht="53.25" outlineLevel="6">
      <c r="A434" s="14"/>
      <c r="B434" s="14"/>
      <c r="C434" s="14" t="s">
        <v>366</v>
      </c>
      <c r="D434" s="14"/>
      <c r="E434" s="15" t="s">
        <v>367</v>
      </c>
      <c r="F434" s="16">
        <v>859313</v>
      </c>
      <c r="G434" s="17">
        <v>776889.72</v>
      </c>
      <c r="H434" s="16">
        <f t="shared" ref="H434:I434" si="196">H435</f>
        <v>776889.72</v>
      </c>
      <c r="I434" s="17">
        <f t="shared" si="196"/>
        <v>776653.42</v>
      </c>
      <c r="J434" s="16">
        <f t="shared" si="175"/>
        <v>0</v>
      </c>
      <c r="K434" s="16">
        <f t="shared" si="180"/>
        <v>90.380736704786273</v>
      </c>
      <c r="L434" s="16">
        <f t="shared" si="176"/>
        <v>99.969583842607676</v>
      </c>
      <c r="M434" s="16">
        <f t="shared" si="177"/>
        <v>99.969583842607676</v>
      </c>
    </row>
    <row r="435" spans="1:13" ht="33.75" outlineLevel="7">
      <c r="A435" s="18"/>
      <c r="B435" s="18"/>
      <c r="C435" s="18"/>
      <c r="D435" s="18" t="s">
        <v>117</v>
      </c>
      <c r="E435" s="19" t="s">
        <v>118</v>
      </c>
      <c r="F435" s="20">
        <v>859313</v>
      </c>
      <c r="G435" s="21">
        <v>776889.72</v>
      </c>
      <c r="H435" s="21">
        <v>776889.72</v>
      </c>
      <c r="I435" s="21">
        <v>776653.42</v>
      </c>
      <c r="J435" s="16">
        <f t="shared" si="175"/>
        <v>0</v>
      </c>
      <c r="K435" s="16">
        <f t="shared" si="180"/>
        <v>90.380736704786273</v>
      </c>
      <c r="L435" s="16">
        <f t="shared" si="176"/>
        <v>99.969583842607676</v>
      </c>
      <c r="M435" s="16">
        <f t="shared" si="177"/>
        <v>99.969583842607676</v>
      </c>
    </row>
    <row r="436" spans="1:13" ht="32.25" outlineLevel="6">
      <c r="A436" s="14"/>
      <c r="B436" s="14"/>
      <c r="C436" s="14" t="s">
        <v>42</v>
      </c>
      <c r="D436" s="14"/>
      <c r="E436" s="15" t="s">
        <v>43</v>
      </c>
      <c r="F436" s="16">
        <v>93269113</v>
      </c>
      <c r="G436" s="17">
        <v>93269113</v>
      </c>
      <c r="H436" s="16">
        <f t="shared" ref="H436:I436" si="197">H437</f>
        <v>97791213</v>
      </c>
      <c r="I436" s="17">
        <f t="shared" si="197"/>
        <v>97791213</v>
      </c>
      <c r="J436" s="16">
        <f t="shared" si="175"/>
        <v>-4522100</v>
      </c>
      <c r="K436" s="16">
        <f t="shared" si="180"/>
        <v>104.84844323543636</v>
      </c>
      <c r="L436" s="16">
        <f t="shared" si="176"/>
        <v>104.84844323543636</v>
      </c>
      <c r="M436" s="16">
        <f t="shared" si="177"/>
        <v>100</v>
      </c>
    </row>
    <row r="437" spans="1:13" ht="33.75" outlineLevel="7">
      <c r="A437" s="18"/>
      <c r="B437" s="18"/>
      <c r="C437" s="18"/>
      <c r="D437" s="18" t="s">
        <v>117</v>
      </c>
      <c r="E437" s="19" t="s">
        <v>118</v>
      </c>
      <c r="F437" s="20">
        <v>93269113</v>
      </c>
      <c r="G437" s="21">
        <v>93269113</v>
      </c>
      <c r="H437" s="21">
        <v>97791213</v>
      </c>
      <c r="I437" s="21">
        <v>97791213</v>
      </c>
      <c r="J437" s="16">
        <f t="shared" si="175"/>
        <v>-4522100</v>
      </c>
      <c r="K437" s="16">
        <f t="shared" si="180"/>
        <v>104.84844323543636</v>
      </c>
      <c r="L437" s="16">
        <f t="shared" si="176"/>
        <v>104.84844323543636</v>
      </c>
      <c r="M437" s="16">
        <f t="shared" si="177"/>
        <v>100</v>
      </c>
    </row>
    <row r="438" spans="1:13" ht="53.25" outlineLevel="6">
      <c r="A438" s="14"/>
      <c r="B438" s="14"/>
      <c r="C438" s="14" t="s">
        <v>368</v>
      </c>
      <c r="D438" s="14"/>
      <c r="E438" s="15" t="s">
        <v>156</v>
      </c>
      <c r="F438" s="16">
        <v>1242103.75</v>
      </c>
      <c r="G438" s="17">
        <v>4864701.08</v>
      </c>
      <c r="H438" s="16">
        <f t="shared" ref="H438:I438" si="198">H439</f>
        <v>4001148.53</v>
      </c>
      <c r="I438" s="17">
        <f t="shared" si="198"/>
        <v>4001148.53</v>
      </c>
      <c r="J438" s="16">
        <f t="shared" si="175"/>
        <v>863552.55000000028</v>
      </c>
      <c r="K438" s="16">
        <f t="shared" si="180"/>
        <v>322.12675712475709</v>
      </c>
      <c r="L438" s="16">
        <f t="shared" si="176"/>
        <v>82.248599948920187</v>
      </c>
      <c r="M438" s="16">
        <f t="shared" si="177"/>
        <v>100</v>
      </c>
    </row>
    <row r="439" spans="1:13" ht="33.75" outlineLevel="7">
      <c r="A439" s="18"/>
      <c r="B439" s="18"/>
      <c r="C439" s="18"/>
      <c r="D439" s="18" t="s">
        <v>117</v>
      </c>
      <c r="E439" s="19" t="s">
        <v>118</v>
      </c>
      <c r="F439" s="20">
        <v>1242103.75</v>
      </c>
      <c r="G439" s="21">
        <v>4864701.08</v>
      </c>
      <c r="H439" s="21">
        <v>4001148.53</v>
      </c>
      <c r="I439" s="21">
        <v>4001148.53</v>
      </c>
      <c r="J439" s="16">
        <f t="shared" si="175"/>
        <v>863552.55000000028</v>
      </c>
      <c r="K439" s="16">
        <f t="shared" si="180"/>
        <v>322.12675712475709</v>
      </c>
      <c r="L439" s="16">
        <f t="shared" si="176"/>
        <v>82.248599948920187</v>
      </c>
      <c r="M439" s="16">
        <f t="shared" si="177"/>
        <v>100</v>
      </c>
    </row>
    <row r="440" spans="1:13" outlineLevel="2">
      <c r="A440" s="14"/>
      <c r="B440" s="14" t="s">
        <v>44</v>
      </c>
      <c r="C440" s="14"/>
      <c r="D440" s="14"/>
      <c r="E440" s="15" t="s">
        <v>45</v>
      </c>
      <c r="F440" s="16">
        <v>199993944.33000001</v>
      </c>
      <c r="G440" s="17">
        <v>214072281.19000003</v>
      </c>
      <c r="H440" s="16">
        <f t="shared" ref="H440:I441" si="199">H441</f>
        <v>224352520.46000001</v>
      </c>
      <c r="I440" s="17">
        <f t="shared" si="199"/>
        <v>220259904.89000002</v>
      </c>
      <c r="J440" s="16">
        <f t="shared" si="175"/>
        <v>-10280239.269999981</v>
      </c>
      <c r="K440" s="16">
        <f t="shared" si="180"/>
        <v>110.13328709921343</v>
      </c>
      <c r="L440" s="16">
        <f t="shared" si="176"/>
        <v>102.89043666260937</v>
      </c>
      <c r="M440" s="16">
        <f t="shared" si="177"/>
        <v>98.175810299965107</v>
      </c>
    </row>
    <row r="441" spans="1:13" ht="32.25" outlineLevel="3">
      <c r="A441" s="14"/>
      <c r="B441" s="14"/>
      <c r="C441" s="14" t="s">
        <v>36</v>
      </c>
      <c r="D441" s="14"/>
      <c r="E441" s="15" t="s">
        <v>37</v>
      </c>
      <c r="F441" s="16">
        <v>199993944.33000001</v>
      </c>
      <c r="G441" s="17">
        <v>214072281.19000003</v>
      </c>
      <c r="H441" s="16">
        <f t="shared" si="199"/>
        <v>224352520.46000001</v>
      </c>
      <c r="I441" s="17">
        <f t="shared" si="199"/>
        <v>220259904.89000002</v>
      </c>
      <c r="J441" s="16">
        <f t="shared" si="175"/>
        <v>-10280239.269999981</v>
      </c>
      <c r="K441" s="16">
        <f t="shared" si="180"/>
        <v>110.13328709921343</v>
      </c>
      <c r="L441" s="16">
        <f t="shared" si="176"/>
        <v>102.89043666260937</v>
      </c>
      <c r="M441" s="16">
        <f t="shared" si="177"/>
        <v>98.175810299965107</v>
      </c>
    </row>
    <row r="442" spans="1:13" ht="53.25" outlineLevel="4">
      <c r="A442" s="14"/>
      <c r="B442" s="14"/>
      <c r="C442" s="14" t="s">
        <v>46</v>
      </c>
      <c r="D442" s="14"/>
      <c r="E442" s="15" t="s">
        <v>47</v>
      </c>
      <c r="F442" s="16">
        <v>199993944.33000001</v>
      </c>
      <c r="G442" s="17">
        <v>214072281.19000003</v>
      </c>
      <c r="H442" s="16">
        <f>H443+H472</f>
        <v>224352520.46000001</v>
      </c>
      <c r="I442" s="17">
        <f>I443+I472</f>
        <v>220259904.89000002</v>
      </c>
      <c r="J442" s="16">
        <f t="shared" si="175"/>
        <v>-10280239.269999981</v>
      </c>
      <c r="K442" s="16">
        <f t="shared" si="180"/>
        <v>110.13328709921343</v>
      </c>
      <c r="L442" s="16">
        <f t="shared" si="176"/>
        <v>102.89043666260937</v>
      </c>
      <c r="M442" s="16">
        <f t="shared" si="177"/>
        <v>98.175810299965107</v>
      </c>
    </row>
    <row r="443" spans="1:13" ht="32.25" outlineLevel="5">
      <c r="A443" s="14"/>
      <c r="B443" s="14"/>
      <c r="C443" s="14" t="s">
        <v>48</v>
      </c>
      <c r="D443" s="14"/>
      <c r="E443" s="15" t="s">
        <v>41</v>
      </c>
      <c r="F443" s="16">
        <v>199993944.33000001</v>
      </c>
      <c r="G443" s="17">
        <v>214072281.19000003</v>
      </c>
      <c r="H443" s="16">
        <f>H444+H447+H449+H451+H455+H458+H461+H463+H465+H470</f>
        <v>224089009.46000001</v>
      </c>
      <c r="I443" s="17">
        <f>I444+I447+I449+I451+I455+I458+I461+I463+I465+I470</f>
        <v>219996395.89000002</v>
      </c>
      <c r="J443" s="16">
        <f t="shared" si="175"/>
        <v>-10016728.269999981</v>
      </c>
      <c r="K443" s="16">
        <f t="shared" si="180"/>
        <v>110.00152860978378</v>
      </c>
      <c r="L443" s="16">
        <f t="shared" si="176"/>
        <v>102.76734319224732</v>
      </c>
      <c r="M443" s="16">
        <f t="shared" si="177"/>
        <v>98.173666089264174</v>
      </c>
    </row>
    <row r="444" spans="1:13" ht="42.75" outlineLevel="6">
      <c r="A444" s="14"/>
      <c r="B444" s="14"/>
      <c r="C444" s="14" t="s">
        <v>369</v>
      </c>
      <c r="D444" s="14"/>
      <c r="E444" s="15" t="s">
        <v>370</v>
      </c>
      <c r="F444" s="16">
        <v>132939.35999999999</v>
      </c>
      <c r="G444" s="17">
        <v>-2.9103830456733704E-11</v>
      </c>
      <c r="H444" s="16">
        <f t="shared" ref="H444:I444" si="200">H445+H446</f>
        <v>0</v>
      </c>
      <c r="I444" s="17">
        <f t="shared" si="200"/>
        <v>0</v>
      </c>
      <c r="J444" s="16">
        <f t="shared" si="175"/>
        <v>-2.9103830456733704E-11</v>
      </c>
      <c r="K444" s="16">
        <f t="shared" si="180"/>
        <v>0</v>
      </c>
      <c r="L444" s="16">
        <f t="shared" si="176"/>
        <v>0</v>
      </c>
      <c r="M444" s="16">
        <v>0</v>
      </c>
    </row>
    <row r="445" spans="1:13" ht="33.75" outlineLevel="7">
      <c r="A445" s="18"/>
      <c r="B445" s="18"/>
      <c r="C445" s="18"/>
      <c r="D445" s="18" t="s">
        <v>20</v>
      </c>
      <c r="E445" s="19" t="s">
        <v>21</v>
      </c>
      <c r="F445" s="20">
        <v>44313.120000000003</v>
      </c>
      <c r="G445" s="21">
        <v>0</v>
      </c>
      <c r="H445" s="21">
        <v>0</v>
      </c>
      <c r="I445" s="21">
        <v>0</v>
      </c>
      <c r="J445" s="16">
        <f t="shared" si="175"/>
        <v>0</v>
      </c>
      <c r="K445" s="16">
        <f t="shared" si="180"/>
        <v>0</v>
      </c>
      <c r="L445" s="16">
        <v>0</v>
      </c>
      <c r="M445" s="16">
        <v>0</v>
      </c>
    </row>
    <row r="446" spans="1:13" ht="33.75" outlineLevel="7">
      <c r="A446" s="18"/>
      <c r="B446" s="18"/>
      <c r="C446" s="18"/>
      <c r="D446" s="18" t="s">
        <v>117</v>
      </c>
      <c r="E446" s="19" t="s">
        <v>118</v>
      </c>
      <c r="F446" s="20">
        <v>88626.240000000005</v>
      </c>
      <c r="G446" s="21">
        <v>0</v>
      </c>
      <c r="H446" s="21">
        <v>0</v>
      </c>
      <c r="I446" s="21">
        <v>0</v>
      </c>
      <c r="J446" s="16">
        <f t="shared" si="175"/>
        <v>0</v>
      </c>
      <c r="K446" s="16">
        <f t="shared" si="180"/>
        <v>0</v>
      </c>
      <c r="L446" s="16">
        <v>0</v>
      </c>
      <c r="M446" s="16">
        <v>0</v>
      </c>
    </row>
    <row r="447" spans="1:13" ht="32.25" outlineLevel="6">
      <c r="A447" s="14"/>
      <c r="B447" s="14"/>
      <c r="C447" s="14" t="s">
        <v>371</v>
      </c>
      <c r="D447" s="14"/>
      <c r="E447" s="15" t="s">
        <v>372</v>
      </c>
      <c r="F447" s="16">
        <v>24845310.870000001</v>
      </c>
      <c r="G447" s="17">
        <v>24945035.27</v>
      </c>
      <c r="H447" s="16">
        <f t="shared" ref="H447:I447" si="201">H448</f>
        <v>24945035.27</v>
      </c>
      <c r="I447" s="17">
        <f t="shared" si="201"/>
        <v>24945035.27</v>
      </c>
      <c r="J447" s="16">
        <f t="shared" si="175"/>
        <v>0</v>
      </c>
      <c r="K447" s="16">
        <f t="shared" si="180"/>
        <v>100.40138117217288</v>
      </c>
      <c r="L447" s="16">
        <f t="shared" si="176"/>
        <v>100</v>
      </c>
      <c r="M447" s="16">
        <f t="shared" si="177"/>
        <v>100</v>
      </c>
    </row>
    <row r="448" spans="1:13" ht="33.75" outlineLevel="7">
      <c r="A448" s="18"/>
      <c r="B448" s="18"/>
      <c r="C448" s="18"/>
      <c r="D448" s="18" t="s">
        <v>117</v>
      </c>
      <c r="E448" s="19" t="s">
        <v>118</v>
      </c>
      <c r="F448" s="20">
        <v>24845310.870000001</v>
      </c>
      <c r="G448" s="21">
        <v>24945035.27</v>
      </c>
      <c r="H448" s="21">
        <v>24945035.27</v>
      </c>
      <c r="I448" s="21">
        <v>24945035.27</v>
      </c>
      <c r="J448" s="16">
        <f t="shared" si="175"/>
        <v>0</v>
      </c>
      <c r="K448" s="16">
        <f t="shared" si="180"/>
        <v>100.40138117217288</v>
      </c>
      <c r="L448" s="16">
        <f t="shared" si="176"/>
        <v>100</v>
      </c>
      <c r="M448" s="16">
        <f t="shared" si="177"/>
        <v>100</v>
      </c>
    </row>
    <row r="449" spans="1:13" ht="63.75" outlineLevel="6">
      <c r="A449" s="14"/>
      <c r="B449" s="14"/>
      <c r="C449" s="14" t="s">
        <v>373</v>
      </c>
      <c r="D449" s="14"/>
      <c r="E449" s="15" t="s">
        <v>374</v>
      </c>
      <c r="F449" s="16">
        <v>2604314.6</v>
      </c>
      <c r="G449" s="17">
        <v>2824616.4200000004</v>
      </c>
      <c r="H449" s="16">
        <f t="shared" ref="H449:I449" si="202">H450</f>
        <v>2824616.42</v>
      </c>
      <c r="I449" s="17">
        <f t="shared" si="202"/>
        <v>2720496.41</v>
      </c>
      <c r="J449" s="16">
        <f t="shared" si="175"/>
        <v>0</v>
      </c>
      <c r="K449" s="16">
        <f t="shared" si="180"/>
        <v>104.46112808337364</v>
      </c>
      <c r="L449" s="16">
        <f t="shared" si="176"/>
        <v>96.313835419819583</v>
      </c>
      <c r="M449" s="16">
        <f t="shared" si="177"/>
        <v>96.313835419819597</v>
      </c>
    </row>
    <row r="450" spans="1:13" ht="33.75" outlineLevel="7">
      <c r="A450" s="18"/>
      <c r="B450" s="18"/>
      <c r="C450" s="18"/>
      <c r="D450" s="18" t="s">
        <v>117</v>
      </c>
      <c r="E450" s="19" t="s">
        <v>118</v>
      </c>
      <c r="F450" s="20">
        <v>2604314.6</v>
      </c>
      <c r="G450" s="21">
        <v>2824616.4200000004</v>
      </c>
      <c r="H450" s="21">
        <v>2824616.42</v>
      </c>
      <c r="I450" s="21">
        <v>2720496.41</v>
      </c>
      <c r="J450" s="16">
        <f t="shared" si="175"/>
        <v>0</v>
      </c>
      <c r="K450" s="16">
        <f t="shared" si="180"/>
        <v>104.46112808337364</v>
      </c>
      <c r="L450" s="16">
        <f t="shared" si="176"/>
        <v>96.313835419819583</v>
      </c>
      <c r="M450" s="16">
        <f t="shared" si="177"/>
        <v>96.313835419819597</v>
      </c>
    </row>
    <row r="451" spans="1:13" ht="32.25" outlineLevel="6">
      <c r="A451" s="14"/>
      <c r="B451" s="14"/>
      <c r="C451" s="14" t="s">
        <v>49</v>
      </c>
      <c r="D451" s="14"/>
      <c r="E451" s="15" t="s">
        <v>43</v>
      </c>
      <c r="F451" s="16">
        <v>130396211</v>
      </c>
      <c r="G451" s="17">
        <v>130396211</v>
      </c>
      <c r="H451" s="16">
        <f t="shared" ref="H451:I451" si="203">H452+H453+H454</f>
        <v>141735531</v>
      </c>
      <c r="I451" s="17">
        <f t="shared" si="203"/>
        <v>141700706.84</v>
      </c>
      <c r="J451" s="16">
        <f t="shared" si="175"/>
        <v>-11339320</v>
      </c>
      <c r="K451" s="16">
        <f t="shared" si="180"/>
        <v>108.6693438047828</v>
      </c>
      <c r="L451" s="16">
        <f t="shared" si="176"/>
        <v>108.6693438047828</v>
      </c>
      <c r="M451" s="16">
        <f t="shared" si="177"/>
        <v>99.975430183416748</v>
      </c>
    </row>
    <row r="452" spans="1:13" ht="67.5" outlineLevel="7">
      <c r="A452" s="18"/>
      <c r="B452" s="18"/>
      <c r="C452" s="18"/>
      <c r="D452" s="18" t="s">
        <v>18</v>
      </c>
      <c r="E452" s="19" t="s">
        <v>19</v>
      </c>
      <c r="F452" s="20">
        <v>15471050</v>
      </c>
      <c r="G452" s="21">
        <v>15471050</v>
      </c>
      <c r="H452" s="21">
        <v>17215156.43</v>
      </c>
      <c r="I452" s="21">
        <v>17205544.84</v>
      </c>
      <c r="J452" s="16">
        <f t="shared" si="175"/>
        <v>-1744106.4299999997</v>
      </c>
      <c r="K452" s="16">
        <f t="shared" si="180"/>
        <v>111.21122897282343</v>
      </c>
      <c r="L452" s="16">
        <f t="shared" si="176"/>
        <v>111.21122897282343</v>
      </c>
      <c r="M452" s="16">
        <f t="shared" si="177"/>
        <v>99.944167861389559</v>
      </c>
    </row>
    <row r="453" spans="1:13" ht="33.75" outlineLevel="7">
      <c r="A453" s="18"/>
      <c r="B453" s="18"/>
      <c r="C453" s="18"/>
      <c r="D453" s="18" t="s">
        <v>20</v>
      </c>
      <c r="E453" s="19" t="s">
        <v>21</v>
      </c>
      <c r="F453" s="20">
        <v>1047622</v>
      </c>
      <c r="G453" s="21">
        <v>1047622</v>
      </c>
      <c r="H453" s="21">
        <v>1047622</v>
      </c>
      <c r="I453" s="21">
        <v>1047622</v>
      </c>
      <c r="J453" s="16">
        <f t="shared" si="175"/>
        <v>0</v>
      </c>
      <c r="K453" s="16">
        <f t="shared" si="180"/>
        <v>100</v>
      </c>
      <c r="L453" s="16">
        <f t="shared" si="176"/>
        <v>100</v>
      </c>
      <c r="M453" s="16">
        <f t="shared" si="177"/>
        <v>100</v>
      </c>
    </row>
    <row r="454" spans="1:13" ht="33.75" outlineLevel="7">
      <c r="A454" s="18"/>
      <c r="B454" s="18"/>
      <c r="C454" s="18"/>
      <c r="D454" s="18" t="s">
        <v>117</v>
      </c>
      <c r="E454" s="19" t="s">
        <v>118</v>
      </c>
      <c r="F454" s="20">
        <v>113877539</v>
      </c>
      <c r="G454" s="21">
        <v>113877539</v>
      </c>
      <c r="H454" s="21">
        <v>123472752.56999999</v>
      </c>
      <c r="I454" s="21">
        <v>123447540</v>
      </c>
      <c r="J454" s="16">
        <f t="shared" si="175"/>
        <v>-9595213.5699999928</v>
      </c>
      <c r="K454" s="16">
        <f t="shared" si="180"/>
        <v>108.40376520606053</v>
      </c>
      <c r="L454" s="16">
        <f t="shared" si="176"/>
        <v>108.40376520606053</v>
      </c>
      <c r="M454" s="16">
        <f t="shared" si="177"/>
        <v>99.979580458461314</v>
      </c>
    </row>
    <row r="455" spans="1:13" ht="42.75" outlineLevel="6">
      <c r="A455" s="14"/>
      <c r="B455" s="14"/>
      <c r="C455" s="14" t="s">
        <v>375</v>
      </c>
      <c r="D455" s="14"/>
      <c r="E455" s="15" t="s">
        <v>376</v>
      </c>
      <c r="F455" s="16">
        <v>13116300</v>
      </c>
      <c r="G455" s="17">
        <v>13116300</v>
      </c>
      <c r="H455" s="16">
        <f t="shared" ref="H455:I455" si="204">H456+H457</f>
        <v>13116300</v>
      </c>
      <c r="I455" s="17">
        <f t="shared" si="204"/>
        <v>12942476.48</v>
      </c>
      <c r="J455" s="16">
        <f t="shared" si="175"/>
        <v>0</v>
      </c>
      <c r="K455" s="16">
        <f t="shared" si="180"/>
        <v>98.674751873622895</v>
      </c>
      <c r="L455" s="16">
        <f t="shared" si="176"/>
        <v>98.674751873622895</v>
      </c>
      <c r="M455" s="16">
        <f t="shared" si="177"/>
        <v>98.674751873622895</v>
      </c>
    </row>
    <row r="456" spans="1:13" ht="67.5" outlineLevel="7">
      <c r="A456" s="18"/>
      <c r="B456" s="18"/>
      <c r="C456" s="18"/>
      <c r="D456" s="18" t="s">
        <v>18</v>
      </c>
      <c r="E456" s="19" t="s">
        <v>19</v>
      </c>
      <c r="F456" s="20">
        <v>808550</v>
      </c>
      <c r="G456" s="21">
        <v>808550</v>
      </c>
      <c r="H456" s="21">
        <v>808550</v>
      </c>
      <c r="I456" s="21">
        <v>784400.48</v>
      </c>
      <c r="J456" s="16">
        <f t="shared" ref="J456:J519" si="205">G456-H456</f>
        <v>0</v>
      </c>
      <c r="K456" s="16">
        <f t="shared" ref="K456:K519" si="206">I456/F456*100</f>
        <v>97.013231092696799</v>
      </c>
      <c r="L456" s="16">
        <f t="shared" ref="L456:L519" si="207">I456/G456*100</f>
        <v>97.013231092696799</v>
      </c>
      <c r="M456" s="16">
        <f t="shared" ref="M456:M519" si="208">I456/H456*100</f>
        <v>97.013231092696799</v>
      </c>
    </row>
    <row r="457" spans="1:13" ht="33.75" outlineLevel="7">
      <c r="A457" s="18"/>
      <c r="B457" s="18"/>
      <c r="C457" s="18"/>
      <c r="D457" s="18" t="s">
        <v>117</v>
      </c>
      <c r="E457" s="19" t="s">
        <v>118</v>
      </c>
      <c r="F457" s="20">
        <v>12307750</v>
      </c>
      <c r="G457" s="21">
        <v>12307750</v>
      </c>
      <c r="H457" s="21">
        <v>12307750</v>
      </c>
      <c r="I457" s="21">
        <v>12158076</v>
      </c>
      <c r="J457" s="16">
        <f t="shared" si="205"/>
        <v>0</v>
      </c>
      <c r="K457" s="16">
        <f t="shared" si="206"/>
        <v>98.783904450447892</v>
      </c>
      <c r="L457" s="16">
        <f t="shared" si="207"/>
        <v>98.783904450447892</v>
      </c>
      <c r="M457" s="16">
        <f t="shared" si="208"/>
        <v>98.783904450447892</v>
      </c>
    </row>
    <row r="458" spans="1:13" ht="53.25" outlineLevel="6">
      <c r="A458" s="14"/>
      <c r="B458" s="14"/>
      <c r="C458" s="14" t="s">
        <v>377</v>
      </c>
      <c r="D458" s="14"/>
      <c r="E458" s="15" t="s">
        <v>378</v>
      </c>
      <c r="F458" s="16">
        <v>18385491</v>
      </c>
      <c r="G458" s="17">
        <v>18385491</v>
      </c>
      <c r="H458" s="16">
        <f t="shared" ref="H458:I458" si="209">H459+H460</f>
        <v>19204275</v>
      </c>
      <c r="I458" s="17">
        <f t="shared" si="209"/>
        <v>19129746.800000001</v>
      </c>
      <c r="J458" s="16">
        <f t="shared" si="205"/>
        <v>-818784</v>
      </c>
      <c r="K458" s="16">
        <f t="shared" si="206"/>
        <v>104.04806050597179</v>
      </c>
      <c r="L458" s="16">
        <f t="shared" si="207"/>
        <v>104.04806050597179</v>
      </c>
      <c r="M458" s="16">
        <f t="shared" si="208"/>
        <v>99.611918700393531</v>
      </c>
    </row>
    <row r="459" spans="1:13" ht="33.75" outlineLevel="7">
      <c r="A459" s="18"/>
      <c r="B459" s="18"/>
      <c r="C459" s="18"/>
      <c r="D459" s="18" t="s">
        <v>20</v>
      </c>
      <c r="E459" s="19" t="s">
        <v>21</v>
      </c>
      <c r="F459" s="20">
        <v>567377.16</v>
      </c>
      <c r="G459" s="21">
        <v>567377.16</v>
      </c>
      <c r="H459" s="21">
        <v>507377.16</v>
      </c>
      <c r="I459" s="21">
        <v>432848.96</v>
      </c>
      <c r="J459" s="16">
        <f t="shared" si="205"/>
        <v>60000.000000000058</v>
      </c>
      <c r="K459" s="16">
        <f t="shared" si="206"/>
        <v>76.289457968311595</v>
      </c>
      <c r="L459" s="16">
        <f t="shared" si="207"/>
        <v>76.289457968311595</v>
      </c>
      <c r="M459" s="16">
        <f t="shared" si="208"/>
        <v>85.311084953055442</v>
      </c>
    </row>
    <row r="460" spans="1:13" ht="33.75" outlineLevel="7">
      <c r="A460" s="18"/>
      <c r="B460" s="18"/>
      <c r="C460" s="18"/>
      <c r="D460" s="18" t="s">
        <v>117</v>
      </c>
      <c r="E460" s="19" t="s">
        <v>118</v>
      </c>
      <c r="F460" s="20">
        <v>17818113.84</v>
      </c>
      <c r="G460" s="21">
        <v>17818113.84</v>
      </c>
      <c r="H460" s="21">
        <v>18696897.84</v>
      </c>
      <c r="I460" s="21">
        <v>18696897.84</v>
      </c>
      <c r="J460" s="16">
        <f t="shared" si="205"/>
        <v>-878784</v>
      </c>
      <c r="K460" s="16">
        <f t="shared" si="206"/>
        <v>104.93196983637635</v>
      </c>
      <c r="L460" s="16">
        <f t="shared" si="207"/>
        <v>104.93196983637635</v>
      </c>
      <c r="M460" s="16">
        <f t="shared" si="208"/>
        <v>100</v>
      </c>
    </row>
    <row r="461" spans="1:13" ht="53.25" outlineLevel="6">
      <c r="A461" s="14"/>
      <c r="B461" s="14"/>
      <c r="C461" s="14" t="s">
        <v>379</v>
      </c>
      <c r="D461" s="14"/>
      <c r="E461" s="15" t="s">
        <v>156</v>
      </c>
      <c r="F461" s="16">
        <v>3384134.7</v>
      </c>
      <c r="G461" s="17">
        <v>13462529.100000001</v>
      </c>
      <c r="H461" s="16">
        <f t="shared" ref="H461:I461" si="210">H462</f>
        <v>13240499.970000001</v>
      </c>
      <c r="I461" s="17">
        <f t="shared" si="210"/>
        <v>13240499.970000001</v>
      </c>
      <c r="J461" s="16">
        <f t="shared" si="205"/>
        <v>222029.13000000082</v>
      </c>
      <c r="K461" s="16">
        <f t="shared" si="206"/>
        <v>391.25215583174037</v>
      </c>
      <c r="L461" s="16">
        <f t="shared" si="207"/>
        <v>98.350762116458483</v>
      </c>
      <c r="M461" s="16">
        <f t="shared" si="208"/>
        <v>100</v>
      </c>
    </row>
    <row r="462" spans="1:13" ht="33.75" outlineLevel="7">
      <c r="A462" s="18"/>
      <c r="B462" s="18"/>
      <c r="C462" s="18"/>
      <c r="D462" s="18" t="s">
        <v>117</v>
      </c>
      <c r="E462" s="19" t="s">
        <v>118</v>
      </c>
      <c r="F462" s="20">
        <v>3384134.7</v>
      </c>
      <c r="G462" s="21">
        <v>13462529.100000001</v>
      </c>
      <c r="H462" s="21">
        <v>13240499.970000001</v>
      </c>
      <c r="I462" s="21">
        <v>13240499.970000001</v>
      </c>
      <c r="J462" s="16">
        <f t="shared" si="205"/>
        <v>222029.13000000082</v>
      </c>
      <c r="K462" s="16">
        <f t="shared" si="206"/>
        <v>391.25215583174037</v>
      </c>
      <c r="L462" s="16">
        <f t="shared" si="207"/>
        <v>98.350762116458483</v>
      </c>
      <c r="M462" s="16">
        <f t="shared" si="208"/>
        <v>100</v>
      </c>
    </row>
    <row r="463" spans="1:13" ht="32.25" outlineLevel="6">
      <c r="A463" s="14"/>
      <c r="B463" s="14"/>
      <c r="C463" s="14" t="s">
        <v>380</v>
      </c>
      <c r="D463" s="14"/>
      <c r="E463" s="15" t="s">
        <v>158</v>
      </c>
      <c r="F463" s="16">
        <v>2719346.6</v>
      </c>
      <c r="G463" s="17">
        <v>3519346.6</v>
      </c>
      <c r="H463" s="16">
        <f t="shared" ref="H463:I463" si="211">H464</f>
        <v>1600000</v>
      </c>
      <c r="I463" s="17">
        <f t="shared" si="211"/>
        <v>1600000</v>
      </c>
      <c r="J463" s="16">
        <f t="shared" si="205"/>
        <v>1919346.6</v>
      </c>
      <c r="K463" s="16">
        <f t="shared" si="206"/>
        <v>58.837663429884223</v>
      </c>
      <c r="L463" s="16">
        <f t="shared" si="207"/>
        <v>45.462984521047176</v>
      </c>
      <c r="M463" s="16">
        <f t="shared" si="208"/>
        <v>100</v>
      </c>
    </row>
    <row r="464" spans="1:13" ht="33.75" outlineLevel="7">
      <c r="A464" s="18"/>
      <c r="B464" s="18"/>
      <c r="C464" s="18"/>
      <c r="D464" s="18" t="s">
        <v>117</v>
      </c>
      <c r="E464" s="19" t="s">
        <v>118</v>
      </c>
      <c r="F464" s="20">
        <v>2719346.6</v>
      </c>
      <c r="G464" s="21">
        <v>3519346.6</v>
      </c>
      <c r="H464" s="21">
        <v>1600000</v>
      </c>
      <c r="I464" s="21">
        <v>1600000</v>
      </c>
      <c r="J464" s="16">
        <f t="shared" si="205"/>
        <v>1919346.6</v>
      </c>
      <c r="K464" s="16">
        <f t="shared" si="206"/>
        <v>58.837663429884223</v>
      </c>
      <c r="L464" s="16">
        <f t="shared" si="207"/>
        <v>45.462984521047176</v>
      </c>
      <c r="M464" s="16">
        <f t="shared" si="208"/>
        <v>100</v>
      </c>
    </row>
    <row r="465" spans="1:13" ht="200.25" outlineLevel="6">
      <c r="A465" s="14"/>
      <c r="B465" s="14"/>
      <c r="C465" s="14" t="s">
        <v>381</v>
      </c>
      <c r="D465" s="14"/>
      <c r="E465" s="37" t="s">
        <v>382</v>
      </c>
      <c r="F465" s="16">
        <v>3483600</v>
      </c>
      <c r="G465" s="17">
        <v>3717567</v>
      </c>
      <c r="H465" s="16">
        <f>H466+H467+H469+H468</f>
        <v>3717566.9999999995</v>
      </c>
      <c r="I465" s="17">
        <f>I466+I467+I469+I468</f>
        <v>3717434.1199999996</v>
      </c>
      <c r="J465" s="16">
        <f t="shared" si="205"/>
        <v>0</v>
      </c>
      <c r="K465" s="16">
        <f t="shared" si="206"/>
        <v>106.71242737398092</v>
      </c>
      <c r="L465" s="16">
        <f t="shared" si="207"/>
        <v>99.996425619228916</v>
      </c>
      <c r="M465" s="16">
        <f t="shared" si="208"/>
        <v>99.99642561922893</v>
      </c>
    </row>
    <row r="466" spans="1:13" ht="67.5" outlineLevel="7">
      <c r="A466" s="18"/>
      <c r="B466" s="18"/>
      <c r="C466" s="18"/>
      <c r="D466" s="18" t="s">
        <v>18</v>
      </c>
      <c r="E466" s="19" t="s">
        <v>19</v>
      </c>
      <c r="F466" s="20">
        <v>5000</v>
      </c>
      <c r="G466" s="21">
        <v>5000</v>
      </c>
      <c r="H466" s="21">
        <v>1846</v>
      </c>
      <c r="I466" s="21">
        <v>1846</v>
      </c>
      <c r="J466" s="16">
        <f t="shared" si="205"/>
        <v>3154</v>
      </c>
      <c r="K466" s="16">
        <f t="shared" si="206"/>
        <v>36.919999999999995</v>
      </c>
      <c r="L466" s="16">
        <f t="shared" si="207"/>
        <v>36.919999999999995</v>
      </c>
      <c r="M466" s="16">
        <f t="shared" si="208"/>
        <v>100</v>
      </c>
    </row>
    <row r="467" spans="1:13" ht="33.75" outlineLevel="7">
      <c r="A467" s="18"/>
      <c r="B467" s="18"/>
      <c r="C467" s="18"/>
      <c r="D467" s="18" t="s">
        <v>20</v>
      </c>
      <c r="E467" s="19" t="s">
        <v>21</v>
      </c>
      <c r="F467" s="20">
        <v>3422800</v>
      </c>
      <c r="G467" s="21">
        <v>3656767</v>
      </c>
      <c r="H467" s="21">
        <v>3574656.42</v>
      </c>
      <c r="I467" s="21">
        <v>3574523.54</v>
      </c>
      <c r="J467" s="16">
        <f t="shared" si="205"/>
        <v>82110.580000000075</v>
      </c>
      <c r="K467" s="16">
        <f t="shared" si="206"/>
        <v>104.43273168166414</v>
      </c>
      <c r="L467" s="16">
        <f t="shared" si="207"/>
        <v>97.750924245378499</v>
      </c>
      <c r="M467" s="16">
        <f t="shared" si="208"/>
        <v>99.996282719669054</v>
      </c>
    </row>
    <row r="468" spans="1:13" ht="22.5" outlineLevel="7">
      <c r="A468" s="18"/>
      <c r="B468" s="18"/>
      <c r="C468" s="18"/>
      <c r="D468" s="18" t="s">
        <v>149</v>
      </c>
      <c r="E468" s="19" t="s">
        <v>150</v>
      </c>
      <c r="F468" s="20"/>
      <c r="G468" s="21"/>
      <c r="H468" s="21">
        <v>90221.32</v>
      </c>
      <c r="I468" s="21">
        <v>90221.32</v>
      </c>
      <c r="J468" s="16">
        <f t="shared" si="205"/>
        <v>-90221.32</v>
      </c>
      <c r="K468" s="16">
        <v>0</v>
      </c>
      <c r="L468" s="16">
        <v>0</v>
      </c>
      <c r="M468" s="16">
        <f t="shared" si="208"/>
        <v>100</v>
      </c>
    </row>
    <row r="469" spans="1:13" outlineLevel="7">
      <c r="A469" s="18"/>
      <c r="B469" s="18"/>
      <c r="C469" s="18"/>
      <c r="D469" s="18" t="s">
        <v>22</v>
      </c>
      <c r="E469" s="19" t="s">
        <v>23</v>
      </c>
      <c r="F469" s="20">
        <v>55800</v>
      </c>
      <c r="G469" s="21">
        <v>55800</v>
      </c>
      <c r="H469" s="21">
        <v>50843.26</v>
      </c>
      <c r="I469" s="21">
        <v>50843.26</v>
      </c>
      <c r="J469" s="16">
        <f t="shared" si="205"/>
        <v>4956.739999999998</v>
      </c>
      <c r="K469" s="16">
        <f t="shared" si="206"/>
        <v>91.116953405017924</v>
      </c>
      <c r="L469" s="16">
        <f t="shared" si="207"/>
        <v>91.116953405017924</v>
      </c>
      <c r="M469" s="16">
        <f t="shared" si="208"/>
        <v>100</v>
      </c>
    </row>
    <row r="470" spans="1:13" ht="42.75" outlineLevel="6">
      <c r="A470" s="14"/>
      <c r="B470" s="14"/>
      <c r="C470" s="14" t="s">
        <v>383</v>
      </c>
      <c r="D470" s="14"/>
      <c r="E470" s="23" t="s">
        <v>509</v>
      </c>
      <c r="F470" s="16">
        <v>926296.2</v>
      </c>
      <c r="G470" s="17">
        <v>3705184.8</v>
      </c>
      <c r="H470" s="16">
        <f t="shared" ref="H470:I470" si="212">H471</f>
        <v>3705184.8</v>
      </c>
      <c r="I470" s="17">
        <f t="shared" si="212"/>
        <v>0</v>
      </c>
      <c r="J470" s="16">
        <f t="shared" si="205"/>
        <v>0</v>
      </c>
      <c r="K470" s="16">
        <f t="shared" si="206"/>
        <v>0</v>
      </c>
      <c r="L470" s="16">
        <f t="shared" si="207"/>
        <v>0</v>
      </c>
      <c r="M470" s="16">
        <f t="shared" si="208"/>
        <v>0</v>
      </c>
    </row>
    <row r="471" spans="1:13" ht="33.75" outlineLevel="7">
      <c r="A471" s="18"/>
      <c r="B471" s="18"/>
      <c r="C471" s="18"/>
      <c r="D471" s="18" t="s">
        <v>117</v>
      </c>
      <c r="E471" s="19" t="s">
        <v>118</v>
      </c>
      <c r="F471" s="20">
        <v>926296.2</v>
      </c>
      <c r="G471" s="21">
        <v>3705184.8</v>
      </c>
      <c r="H471" s="21">
        <v>3705184.8</v>
      </c>
      <c r="I471" s="21">
        <v>0</v>
      </c>
      <c r="J471" s="16">
        <f t="shared" si="205"/>
        <v>0</v>
      </c>
      <c r="K471" s="16">
        <f t="shared" si="206"/>
        <v>0</v>
      </c>
      <c r="L471" s="16">
        <f t="shared" si="207"/>
        <v>0</v>
      </c>
      <c r="M471" s="16">
        <f t="shared" si="208"/>
        <v>0</v>
      </c>
    </row>
    <row r="472" spans="1:13" s="2" customFormat="1" ht="84" outlineLevel="7">
      <c r="A472" s="32"/>
      <c r="B472" s="32"/>
      <c r="C472" s="32" t="s">
        <v>609</v>
      </c>
      <c r="D472" s="32"/>
      <c r="E472" s="41" t="s">
        <v>583</v>
      </c>
      <c r="F472" s="28">
        <v>0</v>
      </c>
      <c r="G472" s="27">
        <v>0</v>
      </c>
      <c r="H472" s="27">
        <f>H473</f>
        <v>263511</v>
      </c>
      <c r="I472" s="27">
        <f>I473</f>
        <v>263509</v>
      </c>
      <c r="J472" s="16">
        <f t="shared" si="205"/>
        <v>-263511</v>
      </c>
      <c r="K472" s="16">
        <v>0</v>
      </c>
      <c r="L472" s="16">
        <v>0</v>
      </c>
      <c r="M472" s="16">
        <f t="shared" si="208"/>
        <v>99.999241018401506</v>
      </c>
    </row>
    <row r="473" spans="1:13" s="2" customFormat="1" ht="84" outlineLevel="7">
      <c r="A473" s="32"/>
      <c r="B473" s="32"/>
      <c r="C473" s="32" t="s">
        <v>610</v>
      </c>
      <c r="D473" s="32"/>
      <c r="E473" s="41" t="s">
        <v>582</v>
      </c>
      <c r="F473" s="28">
        <v>0</v>
      </c>
      <c r="G473" s="27">
        <v>0</v>
      </c>
      <c r="H473" s="27">
        <f>H474</f>
        <v>263511</v>
      </c>
      <c r="I473" s="27">
        <f>I474</f>
        <v>263509</v>
      </c>
      <c r="J473" s="16">
        <f t="shared" si="205"/>
        <v>-263511</v>
      </c>
      <c r="K473" s="16">
        <v>0</v>
      </c>
      <c r="L473" s="16">
        <v>0</v>
      </c>
      <c r="M473" s="16">
        <f t="shared" si="208"/>
        <v>99.999241018401506</v>
      </c>
    </row>
    <row r="474" spans="1:13" ht="33.75" outlineLevel="7">
      <c r="A474" s="18"/>
      <c r="B474" s="18"/>
      <c r="C474" s="18"/>
      <c r="D474" s="18" t="s">
        <v>117</v>
      </c>
      <c r="E474" s="19" t="s">
        <v>118</v>
      </c>
      <c r="F474" s="20">
        <v>0</v>
      </c>
      <c r="G474" s="21">
        <v>0</v>
      </c>
      <c r="H474" s="21">
        <v>263511</v>
      </c>
      <c r="I474" s="21">
        <v>263509</v>
      </c>
      <c r="J474" s="16">
        <f t="shared" si="205"/>
        <v>-263511</v>
      </c>
      <c r="K474" s="16">
        <v>0</v>
      </c>
      <c r="L474" s="16">
        <v>0</v>
      </c>
      <c r="M474" s="16">
        <f t="shared" si="208"/>
        <v>99.999241018401506</v>
      </c>
    </row>
    <row r="475" spans="1:13" outlineLevel="2">
      <c r="A475" s="14"/>
      <c r="B475" s="14" t="s">
        <v>384</v>
      </c>
      <c r="C475" s="14"/>
      <c r="D475" s="14"/>
      <c r="E475" s="15" t="s">
        <v>385</v>
      </c>
      <c r="F475" s="16">
        <v>27616280.280000001</v>
      </c>
      <c r="G475" s="17">
        <v>33352680.050000004</v>
      </c>
      <c r="H475" s="16">
        <f t="shared" ref="H475:I476" si="213">H476</f>
        <v>33352680.050000001</v>
      </c>
      <c r="I475" s="17">
        <f t="shared" si="213"/>
        <v>33352680.050000001</v>
      </c>
      <c r="J475" s="16">
        <f t="shared" si="205"/>
        <v>0</v>
      </c>
      <c r="K475" s="16">
        <f t="shared" si="206"/>
        <v>120.7718045726613</v>
      </c>
      <c r="L475" s="16">
        <f t="shared" si="207"/>
        <v>99.999999999999986</v>
      </c>
      <c r="M475" s="16">
        <f t="shared" si="208"/>
        <v>100</v>
      </c>
    </row>
    <row r="476" spans="1:13" ht="32.25" outlineLevel="3">
      <c r="A476" s="14"/>
      <c r="B476" s="14"/>
      <c r="C476" s="14" t="s">
        <v>36</v>
      </c>
      <c r="D476" s="14"/>
      <c r="E476" s="15" t="s">
        <v>37</v>
      </c>
      <c r="F476" s="16">
        <v>27616280.280000001</v>
      </c>
      <c r="G476" s="17">
        <v>33352680.050000004</v>
      </c>
      <c r="H476" s="16">
        <f t="shared" si="213"/>
        <v>33352680.050000001</v>
      </c>
      <c r="I476" s="17">
        <f t="shared" si="213"/>
        <v>33352680.050000001</v>
      </c>
      <c r="J476" s="16">
        <f t="shared" si="205"/>
        <v>0</v>
      </c>
      <c r="K476" s="16">
        <f t="shared" si="206"/>
        <v>120.7718045726613</v>
      </c>
      <c r="L476" s="16">
        <f t="shared" si="207"/>
        <v>99.999999999999986</v>
      </c>
      <c r="M476" s="16">
        <f t="shared" si="208"/>
        <v>100</v>
      </c>
    </row>
    <row r="477" spans="1:13" ht="42.75" outlineLevel="4">
      <c r="A477" s="14"/>
      <c r="B477" s="14"/>
      <c r="C477" s="14" t="s">
        <v>386</v>
      </c>
      <c r="D477" s="14"/>
      <c r="E477" s="15" t="s">
        <v>387</v>
      </c>
      <c r="F477" s="16">
        <v>27616280.280000001</v>
      </c>
      <c r="G477" s="17">
        <v>33352680.050000004</v>
      </c>
      <c r="H477" s="16">
        <f t="shared" ref="H477:I477" si="214">H478+H483</f>
        <v>33352680.050000001</v>
      </c>
      <c r="I477" s="17">
        <f t="shared" si="214"/>
        <v>33352680.050000001</v>
      </c>
      <c r="J477" s="16">
        <f t="shared" si="205"/>
        <v>0</v>
      </c>
      <c r="K477" s="16">
        <f t="shared" si="206"/>
        <v>120.7718045726613</v>
      </c>
      <c r="L477" s="16">
        <f t="shared" si="207"/>
        <v>99.999999999999986</v>
      </c>
      <c r="M477" s="16">
        <f t="shared" si="208"/>
        <v>100</v>
      </c>
    </row>
    <row r="478" spans="1:13" ht="32.25" outlineLevel="5">
      <c r="A478" s="14"/>
      <c r="B478" s="14"/>
      <c r="C478" s="14" t="s">
        <v>388</v>
      </c>
      <c r="D478" s="14"/>
      <c r="E478" s="15" t="s">
        <v>41</v>
      </c>
      <c r="F478" s="16">
        <v>27496280.280000001</v>
      </c>
      <c r="G478" s="17">
        <v>33232680.050000004</v>
      </c>
      <c r="H478" s="16">
        <f t="shared" ref="H478:I478" si="215">H479+H481</f>
        <v>33232680.050000001</v>
      </c>
      <c r="I478" s="17">
        <f t="shared" si="215"/>
        <v>33232680.050000001</v>
      </c>
      <c r="J478" s="16">
        <f t="shared" si="205"/>
        <v>0</v>
      </c>
      <c r="K478" s="16">
        <f t="shared" si="206"/>
        <v>120.86245743637001</v>
      </c>
      <c r="L478" s="16">
        <f t="shared" si="207"/>
        <v>99.999999999999986</v>
      </c>
      <c r="M478" s="16">
        <f t="shared" si="208"/>
        <v>100</v>
      </c>
    </row>
    <row r="479" spans="1:13" ht="21.75" outlineLevel="6">
      <c r="A479" s="14"/>
      <c r="B479" s="14"/>
      <c r="C479" s="14" t="s">
        <v>389</v>
      </c>
      <c r="D479" s="14"/>
      <c r="E479" s="15" t="s">
        <v>390</v>
      </c>
      <c r="F479" s="16">
        <v>27496280.280000001</v>
      </c>
      <c r="G479" s="17">
        <v>31382776.850000001</v>
      </c>
      <c r="H479" s="16">
        <f t="shared" ref="H479:I479" si="216">H480</f>
        <v>31382776.850000001</v>
      </c>
      <c r="I479" s="17">
        <f t="shared" si="216"/>
        <v>31382776.850000001</v>
      </c>
      <c r="J479" s="16">
        <f t="shared" si="205"/>
        <v>0</v>
      </c>
      <c r="K479" s="16">
        <f t="shared" si="206"/>
        <v>114.13462668558454</v>
      </c>
      <c r="L479" s="16">
        <f t="shared" si="207"/>
        <v>100</v>
      </c>
      <c r="M479" s="16">
        <f t="shared" si="208"/>
        <v>100</v>
      </c>
    </row>
    <row r="480" spans="1:13" ht="33.75" outlineLevel="7">
      <c r="A480" s="18"/>
      <c r="B480" s="18"/>
      <c r="C480" s="18"/>
      <c r="D480" s="18" t="s">
        <v>117</v>
      </c>
      <c r="E480" s="19" t="s">
        <v>118</v>
      </c>
      <c r="F480" s="20">
        <v>27496280.280000001</v>
      </c>
      <c r="G480" s="21">
        <v>31382776.850000001</v>
      </c>
      <c r="H480" s="21">
        <v>31382776.850000001</v>
      </c>
      <c r="I480" s="21">
        <v>31382776.850000001</v>
      </c>
      <c r="J480" s="16">
        <f t="shared" si="205"/>
        <v>0</v>
      </c>
      <c r="K480" s="16">
        <f t="shared" si="206"/>
        <v>114.13462668558454</v>
      </c>
      <c r="L480" s="16">
        <f t="shared" si="207"/>
        <v>100</v>
      </c>
      <c r="M480" s="16">
        <f t="shared" si="208"/>
        <v>100</v>
      </c>
    </row>
    <row r="481" spans="1:13" ht="53.25" outlineLevel="7">
      <c r="A481" s="22"/>
      <c r="B481" s="22"/>
      <c r="C481" s="22" t="s">
        <v>510</v>
      </c>
      <c r="D481" s="22"/>
      <c r="E481" s="23" t="s">
        <v>156</v>
      </c>
      <c r="F481" s="20">
        <v>0</v>
      </c>
      <c r="G481" s="27">
        <v>1849903.2</v>
      </c>
      <c r="H481" s="28">
        <f t="shared" ref="H481:I481" si="217">H482</f>
        <v>1849903.2</v>
      </c>
      <c r="I481" s="27">
        <f t="shared" si="217"/>
        <v>1849903.2</v>
      </c>
      <c r="J481" s="16">
        <f t="shared" si="205"/>
        <v>0</v>
      </c>
      <c r="K481" s="16">
        <v>0</v>
      </c>
      <c r="L481" s="16">
        <f t="shared" si="207"/>
        <v>100</v>
      </c>
      <c r="M481" s="16">
        <f t="shared" si="208"/>
        <v>100</v>
      </c>
    </row>
    <row r="482" spans="1:13" ht="33.75" outlineLevel="7">
      <c r="A482" s="24"/>
      <c r="B482" s="24"/>
      <c r="C482" s="24"/>
      <c r="D482" s="24" t="s">
        <v>117</v>
      </c>
      <c r="E482" s="25" t="s">
        <v>118</v>
      </c>
      <c r="F482" s="20">
        <v>0</v>
      </c>
      <c r="G482" s="21">
        <v>1849903.2</v>
      </c>
      <c r="H482" s="21">
        <v>1849903.2</v>
      </c>
      <c r="I482" s="21">
        <v>1849903.2</v>
      </c>
      <c r="J482" s="16">
        <f t="shared" si="205"/>
        <v>0</v>
      </c>
      <c r="K482" s="16">
        <v>0</v>
      </c>
      <c r="L482" s="16">
        <f t="shared" si="207"/>
        <v>100</v>
      </c>
      <c r="M482" s="16">
        <f t="shared" si="208"/>
        <v>100</v>
      </c>
    </row>
    <row r="483" spans="1:13" ht="42.75" outlineLevel="5">
      <c r="A483" s="14"/>
      <c r="B483" s="14"/>
      <c r="C483" s="14" t="s">
        <v>391</v>
      </c>
      <c r="D483" s="14"/>
      <c r="E483" s="15" t="s">
        <v>392</v>
      </c>
      <c r="F483" s="16">
        <v>120000</v>
      </c>
      <c r="G483" s="17">
        <v>120000</v>
      </c>
      <c r="H483" s="16">
        <f t="shared" ref="H483:I484" si="218">H484</f>
        <v>120000</v>
      </c>
      <c r="I483" s="17">
        <f t="shared" si="218"/>
        <v>120000</v>
      </c>
      <c r="J483" s="16">
        <f t="shared" si="205"/>
        <v>0</v>
      </c>
      <c r="K483" s="16">
        <f t="shared" si="206"/>
        <v>100</v>
      </c>
      <c r="L483" s="16">
        <f t="shared" si="207"/>
        <v>100</v>
      </c>
      <c r="M483" s="16">
        <f t="shared" si="208"/>
        <v>100</v>
      </c>
    </row>
    <row r="484" spans="1:13" ht="42.75" outlineLevel="6">
      <c r="A484" s="14"/>
      <c r="B484" s="14"/>
      <c r="C484" s="14" t="s">
        <v>393</v>
      </c>
      <c r="D484" s="14"/>
      <c r="E484" s="15" t="s">
        <v>394</v>
      </c>
      <c r="F484" s="16">
        <v>120000</v>
      </c>
      <c r="G484" s="17">
        <v>120000</v>
      </c>
      <c r="H484" s="16">
        <f t="shared" si="218"/>
        <v>120000</v>
      </c>
      <c r="I484" s="17">
        <f t="shared" si="218"/>
        <v>120000</v>
      </c>
      <c r="J484" s="16">
        <f t="shared" si="205"/>
        <v>0</v>
      </c>
      <c r="K484" s="16">
        <f t="shared" si="206"/>
        <v>100</v>
      </c>
      <c r="L484" s="16">
        <f t="shared" si="207"/>
        <v>100</v>
      </c>
      <c r="M484" s="16">
        <f t="shared" si="208"/>
        <v>100</v>
      </c>
    </row>
    <row r="485" spans="1:13" ht="33.75" outlineLevel="7">
      <c r="A485" s="18"/>
      <c r="B485" s="18"/>
      <c r="C485" s="18"/>
      <c r="D485" s="18" t="s">
        <v>117</v>
      </c>
      <c r="E485" s="19" t="s">
        <v>118</v>
      </c>
      <c r="F485" s="20">
        <v>120000</v>
      </c>
      <c r="G485" s="21">
        <v>120000</v>
      </c>
      <c r="H485" s="21">
        <v>120000</v>
      </c>
      <c r="I485" s="21">
        <v>120000</v>
      </c>
      <c r="J485" s="16">
        <f t="shared" si="205"/>
        <v>0</v>
      </c>
      <c r="K485" s="16">
        <f t="shared" si="206"/>
        <v>100</v>
      </c>
      <c r="L485" s="16">
        <f t="shared" si="207"/>
        <v>100</v>
      </c>
      <c r="M485" s="16">
        <f t="shared" si="208"/>
        <v>100</v>
      </c>
    </row>
    <row r="486" spans="1:13" outlineLevel="2">
      <c r="A486" s="14"/>
      <c r="B486" s="14" t="s">
        <v>395</v>
      </c>
      <c r="C486" s="14"/>
      <c r="D486" s="14"/>
      <c r="E486" s="15" t="s">
        <v>396</v>
      </c>
      <c r="F486" s="16">
        <v>7779458</v>
      </c>
      <c r="G486" s="17">
        <v>7789875</v>
      </c>
      <c r="H486" s="16">
        <f t="shared" ref="H486:I486" si="219">H487+H498</f>
        <v>7820860.5</v>
      </c>
      <c r="I486" s="17">
        <f t="shared" si="219"/>
        <v>7820014.1699999999</v>
      </c>
      <c r="J486" s="16">
        <f t="shared" si="205"/>
        <v>-30985.5</v>
      </c>
      <c r="K486" s="16">
        <f t="shared" si="206"/>
        <v>100.52132385058188</v>
      </c>
      <c r="L486" s="16">
        <f t="shared" si="207"/>
        <v>100.38690184373947</v>
      </c>
      <c r="M486" s="16">
        <f t="shared" si="208"/>
        <v>99.989178556502836</v>
      </c>
    </row>
    <row r="487" spans="1:13" ht="32.25" outlineLevel="3">
      <c r="A487" s="14"/>
      <c r="B487" s="14"/>
      <c r="C487" s="14" t="s">
        <v>36</v>
      </c>
      <c r="D487" s="14"/>
      <c r="E487" s="15" t="s">
        <v>37</v>
      </c>
      <c r="F487" s="16">
        <v>7637458</v>
      </c>
      <c r="G487" s="17">
        <v>7647875.5199999996</v>
      </c>
      <c r="H487" s="16">
        <f t="shared" ref="H487:I488" si="220">H488</f>
        <v>7678861.0199999996</v>
      </c>
      <c r="I487" s="17">
        <f t="shared" si="220"/>
        <v>7678014.6899999995</v>
      </c>
      <c r="J487" s="16">
        <f t="shared" si="205"/>
        <v>-30985.5</v>
      </c>
      <c r="K487" s="16">
        <f t="shared" si="206"/>
        <v>100.53102341119255</v>
      </c>
      <c r="L487" s="16">
        <f t="shared" si="207"/>
        <v>100.39408551984381</v>
      </c>
      <c r="M487" s="16">
        <f t="shared" si="208"/>
        <v>99.988978443576514</v>
      </c>
    </row>
    <row r="488" spans="1:13" ht="53.25" outlineLevel="4">
      <c r="A488" s="14"/>
      <c r="B488" s="14"/>
      <c r="C488" s="14" t="s">
        <v>397</v>
      </c>
      <c r="D488" s="14"/>
      <c r="E488" s="15" t="s">
        <v>398</v>
      </c>
      <c r="F488" s="16">
        <v>7637458</v>
      </c>
      <c r="G488" s="17">
        <v>7647875.5199999996</v>
      </c>
      <c r="H488" s="16">
        <f t="shared" si="220"/>
        <v>7678861.0199999996</v>
      </c>
      <c r="I488" s="17">
        <f t="shared" si="220"/>
        <v>7678014.6899999995</v>
      </c>
      <c r="J488" s="16">
        <f t="shared" si="205"/>
        <v>-30985.5</v>
      </c>
      <c r="K488" s="16">
        <f t="shared" si="206"/>
        <v>100.53102341119255</v>
      </c>
      <c r="L488" s="16">
        <f t="shared" si="207"/>
        <v>100.39408551984381</v>
      </c>
      <c r="M488" s="16">
        <f t="shared" si="208"/>
        <v>99.988978443576514</v>
      </c>
    </row>
    <row r="489" spans="1:13" ht="32.25" outlineLevel="5">
      <c r="A489" s="14"/>
      <c r="B489" s="14"/>
      <c r="C489" s="14" t="s">
        <v>399</v>
      </c>
      <c r="D489" s="14"/>
      <c r="E489" s="15" t="s">
        <v>400</v>
      </c>
      <c r="F489" s="16">
        <v>7637458</v>
      </c>
      <c r="G489" s="17">
        <v>7647875.5199999996</v>
      </c>
      <c r="H489" s="16">
        <f t="shared" ref="H489:I489" si="221">H490+H493</f>
        <v>7678861.0199999996</v>
      </c>
      <c r="I489" s="17">
        <f t="shared" si="221"/>
        <v>7678014.6899999995</v>
      </c>
      <c r="J489" s="16">
        <f t="shared" si="205"/>
        <v>-30985.5</v>
      </c>
      <c r="K489" s="16">
        <f t="shared" si="206"/>
        <v>100.53102341119255</v>
      </c>
      <c r="L489" s="16">
        <f t="shared" si="207"/>
        <v>100.39408551984381</v>
      </c>
      <c r="M489" s="16">
        <f t="shared" si="208"/>
        <v>99.988978443576514</v>
      </c>
    </row>
    <row r="490" spans="1:13" ht="32.25" outlineLevel="6">
      <c r="A490" s="14"/>
      <c r="B490" s="14"/>
      <c r="C490" s="14" t="s">
        <v>401</v>
      </c>
      <c r="D490" s="14"/>
      <c r="E490" s="15" t="s">
        <v>402</v>
      </c>
      <c r="F490" s="16">
        <v>1363658</v>
      </c>
      <c r="G490" s="17">
        <v>1374075.52</v>
      </c>
      <c r="H490" s="16">
        <f t="shared" ref="H490:I490" si="222">H492+H491</f>
        <v>1374075.52</v>
      </c>
      <c r="I490" s="17">
        <f t="shared" si="222"/>
        <v>1374075.52</v>
      </c>
      <c r="J490" s="16">
        <f t="shared" si="205"/>
        <v>0</v>
      </c>
      <c r="K490" s="16">
        <f t="shared" si="206"/>
        <v>100.76393934549573</v>
      </c>
      <c r="L490" s="16">
        <f t="shared" si="207"/>
        <v>100</v>
      </c>
      <c r="M490" s="16">
        <f t="shared" si="208"/>
        <v>100</v>
      </c>
    </row>
    <row r="491" spans="1:13" ht="33.75" outlineLevel="6">
      <c r="A491" s="18"/>
      <c r="B491" s="18"/>
      <c r="C491" s="18"/>
      <c r="D491" s="18" t="s">
        <v>20</v>
      </c>
      <c r="E491" s="19" t="s">
        <v>21</v>
      </c>
      <c r="F491" s="16"/>
      <c r="G491" s="26">
        <v>10417.52</v>
      </c>
      <c r="H491" s="26">
        <v>20097.52</v>
      </c>
      <c r="I491" s="26">
        <v>20097.52</v>
      </c>
      <c r="J491" s="16">
        <f t="shared" si="205"/>
        <v>-9680</v>
      </c>
      <c r="K491" s="16">
        <v>0</v>
      </c>
      <c r="L491" s="16">
        <f t="shared" si="207"/>
        <v>192.92038796181816</v>
      </c>
      <c r="M491" s="16">
        <f t="shared" si="208"/>
        <v>100</v>
      </c>
    </row>
    <row r="492" spans="1:13" ht="33.75" outlineLevel="7">
      <c r="A492" s="18"/>
      <c r="B492" s="18"/>
      <c r="C492" s="18"/>
      <c r="D492" s="18" t="s">
        <v>117</v>
      </c>
      <c r="E492" s="19" t="s">
        <v>118</v>
      </c>
      <c r="F492" s="20">
        <v>1363658</v>
      </c>
      <c r="G492" s="21">
        <v>1363658</v>
      </c>
      <c r="H492" s="21">
        <v>1353978</v>
      </c>
      <c r="I492" s="21">
        <v>1353978</v>
      </c>
      <c r="J492" s="16">
        <f t="shared" si="205"/>
        <v>9680</v>
      </c>
      <c r="K492" s="16">
        <f t="shared" si="206"/>
        <v>99.290144596372414</v>
      </c>
      <c r="L492" s="16">
        <f t="shared" si="207"/>
        <v>99.290144596372414</v>
      </c>
      <c r="M492" s="16">
        <f t="shared" si="208"/>
        <v>100</v>
      </c>
    </row>
    <row r="493" spans="1:13" ht="21.75" outlineLevel="6">
      <c r="A493" s="14"/>
      <c r="B493" s="14"/>
      <c r="C493" s="14" t="s">
        <v>403</v>
      </c>
      <c r="D493" s="14"/>
      <c r="E493" s="15" t="s">
        <v>404</v>
      </c>
      <c r="F493" s="16">
        <v>6273800</v>
      </c>
      <c r="G493" s="17">
        <v>6273800</v>
      </c>
      <c r="H493" s="16">
        <f t="shared" ref="H493:I493" si="223">H494+H495+H496+H497</f>
        <v>6304785.5</v>
      </c>
      <c r="I493" s="17">
        <f t="shared" si="223"/>
        <v>6303939.1699999999</v>
      </c>
      <c r="J493" s="16">
        <f t="shared" si="205"/>
        <v>-30985.5</v>
      </c>
      <c r="K493" s="16">
        <f t="shared" si="206"/>
        <v>100.48039736682712</v>
      </c>
      <c r="L493" s="16">
        <f t="shared" si="207"/>
        <v>100.48039736682712</v>
      </c>
      <c r="M493" s="16">
        <f t="shared" si="208"/>
        <v>99.98657638709517</v>
      </c>
    </row>
    <row r="494" spans="1:13" ht="33.75" outlineLevel="7">
      <c r="A494" s="18"/>
      <c r="B494" s="18"/>
      <c r="C494" s="18"/>
      <c r="D494" s="18" t="s">
        <v>20</v>
      </c>
      <c r="E494" s="19" t="s">
        <v>21</v>
      </c>
      <c r="F494" s="20">
        <v>3498100</v>
      </c>
      <c r="G494" s="21">
        <v>3498100</v>
      </c>
      <c r="H494" s="21">
        <v>3073151.86</v>
      </c>
      <c r="I494" s="21">
        <v>3073151.86</v>
      </c>
      <c r="J494" s="16">
        <f t="shared" si="205"/>
        <v>424948.14000000013</v>
      </c>
      <c r="K494" s="16">
        <f t="shared" si="206"/>
        <v>87.852029959120657</v>
      </c>
      <c r="L494" s="16">
        <f t="shared" si="207"/>
        <v>87.852029959120657</v>
      </c>
      <c r="M494" s="16">
        <f t="shared" si="208"/>
        <v>100</v>
      </c>
    </row>
    <row r="495" spans="1:13" ht="22.5" outlineLevel="7">
      <c r="A495" s="18"/>
      <c r="B495" s="18"/>
      <c r="C495" s="18"/>
      <c r="D495" s="18" t="s">
        <v>149</v>
      </c>
      <c r="E495" s="19" t="s">
        <v>150</v>
      </c>
      <c r="F495" s="20">
        <v>200000</v>
      </c>
      <c r="G495" s="21">
        <v>200000</v>
      </c>
      <c r="H495" s="21">
        <v>327283.82</v>
      </c>
      <c r="I495" s="21">
        <v>326440.99</v>
      </c>
      <c r="J495" s="16">
        <f t="shared" si="205"/>
        <v>-127283.82</v>
      </c>
      <c r="K495" s="16">
        <f t="shared" si="206"/>
        <v>163.220495</v>
      </c>
      <c r="L495" s="16">
        <f t="shared" si="207"/>
        <v>163.220495</v>
      </c>
      <c r="M495" s="16">
        <f t="shared" si="208"/>
        <v>99.74247733969861</v>
      </c>
    </row>
    <row r="496" spans="1:13" ht="33.75" outlineLevel="7">
      <c r="A496" s="18"/>
      <c r="B496" s="18"/>
      <c r="C496" s="18"/>
      <c r="D496" s="18" t="s">
        <v>117</v>
      </c>
      <c r="E496" s="19" t="s">
        <v>118</v>
      </c>
      <c r="F496" s="20">
        <v>2353700</v>
      </c>
      <c r="G496" s="21">
        <v>2353700</v>
      </c>
      <c r="H496" s="21">
        <v>2904349.82</v>
      </c>
      <c r="I496" s="21">
        <v>2904346.32</v>
      </c>
      <c r="J496" s="16">
        <f t="shared" si="205"/>
        <v>-550649.81999999983</v>
      </c>
      <c r="K496" s="16">
        <f t="shared" si="206"/>
        <v>123.39492373709477</v>
      </c>
      <c r="L496" s="16">
        <f t="shared" si="207"/>
        <v>123.39492373709477</v>
      </c>
      <c r="M496" s="16">
        <f t="shared" si="208"/>
        <v>99.9998794911007</v>
      </c>
    </row>
    <row r="497" spans="1:13" outlineLevel="7">
      <c r="A497" s="18"/>
      <c r="B497" s="18"/>
      <c r="C497" s="18"/>
      <c r="D497" s="18" t="s">
        <v>22</v>
      </c>
      <c r="E497" s="19" t="s">
        <v>23</v>
      </c>
      <c r="F497" s="20">
        <v>222000</v>
      </c>
      <c r="G497" s="21">
        <v>222000</v>
      </c>
      <c r="H497" s="21">
        <v>0</v>
      </c>
      <c r="I497" s="21">
        <v>0</v>
      </c>
      <c r="J497" s="16">
        <f t="shared" si="205"/>
        <v>222000</v>
      </c>
      <c r="K497" s="16">
        <f t="shared" si="206"/>
        <v>0</v>
      </c>
      <c r="L497" s="16">
        <f t="shared" si="207"/>
        <v>0</v>
      </c>
      <c r="M497" s="16">
        <v>0</v>
      </c>
    </row>
    <row r="498" spans="1:13" ht="32.25" outlineLevel="3">
      <c r="A498" s="14"/>
      <c r="B498" s="14"/>
      <c r="C498" s="14" t="s">
        <v>405</v>
      </c>
      <c r="D498" s="14"/>
      <c r="E498" s="15" t="s">
        <v>406</v>
      </c>
      <c r="F498" s="16">
        <v>142000</v>
      </c>
      <c r="G498" s="17">
        <v>141999.48000000001</v>
      </c>
      <c r="H498" s="16">
        <f t="shared" ref="H498:I500" si="224">H499</f>
        <v>141999.48000000001</v>
      </c>
      <c r="I498" s="17">
        <f t="shared" si="224"/>
        <v>141999.48000000001</v>
      </c>
      <c r="J498" s="16">
        <f t="shared" si="205"/>
        <v>0</v>
      </c>
      <c r="K498" s="16">
        <f t="shared" si="206"/>
        <v>99.999633802816916</v>
      </c>
      <c r="L498" s="16">
        <f t="shared" si="207"/>
        <v>100</v>
      </c>
      <c r="M498" s="16">
        <f t="shared" si="208"/>
        <v>100</v>
      </c>
    </row>
    <row r="499" spans="1:13" ht="32.25" outlineLevel="4">
      <c r="A499" s="14"/>
      <c r="B499" s="14"/>
      <c r="C499" s="14" t="s">
        <v>407</v>
      </c>
      <c r="D499" s="14"/>
      <c r="E499" s="15" t="s">
        <v>408</v>
      </c>
      <c r="F499" s="16">
        <v>142000</v>
      </c>
      <c r="G499" s="17">
        <v>141999.48000000001</v>
      </c>
      <c r="H499" s="16">
        <f t="shared" si="224"/>
        <v>141999.48000000001</v>
      </c>
      <c r="I499" s="17">
        <f t="shared" si="224"/>
        <v>141999.48000000001</v>
      </c>
      <c r="J499" s="16">
        <f t="shared" si="205"/>
        <v>0</v>
      </c>
      <c r="K499" s="16">
        <f t="shared" si="206"/>
        <v>99.999633802816916</v>
      </c>
      <c r="L499" s="16">
        <f t="shared" si="207"/>
        <v>100</v>
      </c>
      <c r="M499" s="16">
        <f t="shared" si="208"/>
        <v>100</v>
      </c>
    </row>
    <row r="500" spans="1:13" ht="21.75" outlineLevel="5">
      <c r="A500" s="14"/>
      <c r="B500" s="14"/>
      <c r="C500" s="14" t="s">
        <v>409</v>
      </c>
      <c r="D500" s="14"/>
      <c r="E500" s="15" t="s">
        <v>410</v>
      </c>
      <c r="F500" s="16">
        <v>142000</v>
      </c>
      <c r="G500" s="17">
        <v>141999.48000000001</v>
      </c>
      <c r="H500" s="16">
        <f t="shared" si="224"/>
        <v>141999.48000000001</v>
      </c>
      <c r="I500" s="17">
        <f t="shared" si="224"/>
        <v>141999.48000000001</v>
      </c>
      <c r="J500" s="16">
        <f t="shared" si="205"/>
        <v>0</v>
      </c>
      <c r="K500" s="16">
        <f t="shared" si="206"/>
        <v>99.999633802816916</v>
      </c>
      <c r="L500" s="16">
        <f t="shared" si="207"/>
        <v>100</v>
      </c>
      <c r="M500" s="16">
        <f t="shared" si="208"/>
        <v>100</v>
      </c>
    </row>
    <row r="501" spans="1:13" ht="63.75" outlineLevel="6">
      <c r="A501" s="14"/>
      <c r="B501" s="14"/>
      <c r="C501" s="14" t="s">
        <v>411</v>
      </c>
      <c r="D501" s="14"/>
      <c r="E501" s="15" t="s">
        <v>412</v>
      </c>
      <c r="F501" s="16">
        <v>142000</v>
      </c>
      <c r="G501" s="17">
        <v>141999.48000000001</v>
      </c>
      <c r="H501" s="16">
        <f t="shared" ref="H501:I501" si="225">H503+H502</f>
        <v>141999.48000000001</v>
      </c>
      <c r="I501" s="17">
        <f t="shared" si="225"/>
        <v>141999.48000000001</v>
      </c>
      <c r="J501" s="16">
        <f t="shared" si="205"/>
        <v>0</v>
      </c>
      <c r="K501" s="16">
        <f t="shared" si="206"/>
        <v>99.999633802816916</v>
      </c>
      <c r="L501" s="16">
        <f t="shared" si="207"/>
        <v>100</v>
      </c>
      <c r="M501" s="16">
        <f t="shared" si="208"/>
        <v>100</v>
      </c>
    </row>
    <row r="502" spans="1:13" ht="67.5" outlineLevel="6">
      <c r="A502" s="18"/>
      <c r="B502" s="18"/>
      <c r="C502" s="18"/>
      <c r="D502" s="18" t="s">
        <v>18</v>
      </c>
      <c r="E502" s="19" t="s">
        <v>19</v>
      </c>
      <c r="F502" s="16"/>
      <c r="G502" s="26">
        <v>1552</v>
      </c>
      <c r="H502" s="26">
        <v>1552</v>
      </c>
      <c r="I502" s="26">
        <v>1552</v>
      </c>
      <c r="J502" s="16">
        <f t="shared" si="205"/>
        <v>0</v>
      </c>
      <c r="K502" s="16">
        <v>0</v>
      </c>
      <c r="L502" s="16">
        <f t="shared" si="207"/>
        <v>100</v>
      </c>
      <c r="M502" s="16">
        <f t="shared" si="208"/>
        <v>100</v>
      </c>
    </row>
    <row r="503" spans="1:13" ht="33.75" outlineLevel="7">
      <c r="A503" s="18"/>
      <c r="B503" s="18"/>
      <c r="C503" s="18"/>
      <c r="D503" s="18" t="s">
        <v>20</v>
      </c>
      <c r="E503" s="19" t="s">
        <v>21</v>
      </c>
      <c r="F503" s="20">
        <v>142000</v>
      </c>
      <c r="G503" s="21">
        <v>140447.48000000001</v>
      </c>
      <c r="H503" s="21">
        <v>140447.48000000001</v>
      </c>
      <c r="I503" s="21">
        <v>140447.48000000001</v>
      </c>
      <c r="J503" s="16">
        <f t="shared" si="205"/>
        <v>0</v>
      </c>
      <c r="K503" s="16">
        <f t="shared" si="206"/>
        <v>98.906676056338043</v>
      </c>
      <c r="L503" s="16">
        <f t="shared" si="207"/>
        <v>100</v>
      </c>
      <c r="M503" s="16">
        <f t="shared" si="208"/>
        <v>100</v>
      </c>
    </row>
    <row r="504" spans="1:13" outlineLevel="2">
      <c r="A504" s="14"/>
      <c r="B504" s="14" t="s">
        <v>50</v>
      </c>
      <c r="C504" s="14"/>
      <c r="D504" s="14"/>
      <c r="E504" s="15" t="s">
        <v>51</v>
      </c>
      <c r="F504" s="16">
        <v>194000</v>
      </c>
      <c r="G504" s="17">
        <v>194000</v>
      </c>
      <c r="H504" s="16">
        <f t="shared" ref="H504:I508" si="226">H505</f>
        <v>0</v>
      </c>
      <c r="I504" s="17">
        <f t="shared" si="226"/>
        <v>0</v>
      </c>
      <c r="J504" s="16">
        <f t="shared" si="205"/>
        <v>194000</v>
      </c>
      <c r="K504" s="16">
        <f t="shared" si="206"/>
        <v>0</v>
      </c>
      <c r="L504" s="16">
        <f t="shared" si="207"/>
        <v>0</v>
      </c>
      <c r="M504" s="16">
        <v>0</v>
      </c>
    </row>
    <row r="505" spans="1:13" ht="32.25" outlineLevel="3">
      <c r="A505" s="14"/>
      <c r="B505" s="14"/>
      <c r="C505" s="14" t="s">
        <v>36</v>
      </c>
      <c r="D505" s="14"/>
      <c r="E505" s="15" t="s">
        <v>37</v>
      </c>
      <c r="F505" s="16">
        <v>194000</v>
      </c>
      <c r="G505" s="17">
        <v>194000</v>
      </c>
      <c r="H505" s="16">
        <f t="shared" si="226"/>
        <v>0</v>
      </c>
      <c r="I505" s="17">
        <f t="shared" si="226"/>
        <v>0</v>
      </c>
      <c r="J505" s="16">
        <f t="shared" si="205"/>
        <v>194000</v>
      </c>
      <c r="K505" s="16">
        <f t="shared" si="206"/>
        <v>0</v>
      </c>
      <c r="L505" s="16">
        <f t="shared" si="207"/>
        <v>0</v>
      </c>
      <c r="M505" s="16">
        <v>0</v>
      </c>
    </row>
    <row r="506" spans="1:13" ht="53.25" outlineLevel="4">
      <c r="A506" s="14"/>
      <c r="B506" s="14"/>
      <c r="C506" s="14" t="s">
        <v>397</v>
      </c>
      <c r="D506" s="14"/>
      <c r="E506" s="15" t="s">
        <v>398</v>
      </c>
      <c r="F506" s="16">
        <v>194000</v>
      </c>
      <c r="G506" s="17">
        <v>194000</v>
      </c>
      <c r="H506" s="16">
        <f t="shared" si="226"/>
        <v>0</v>
      </c>
      <c r="I506" s="17">
        <f t="shared" si="226"/>
        <v>0</v>
      </c>
      <c r="J506" s="16">
        <f t="shared" si="205"/>
        <v>194000</v>
      </c>
      <c r="K506" s="16">
        <f t="shared" si="206"/>
        <v>0</v>
      </c>
      <c r="L506" s="16">
        <f t="shared" si="207"/>
        <v>0</v>
      </c>
      <c r="M506" s="16">
        <v>0</v>
      </c>
    </row>
    <row r="507" spans="1:13" ht="32.25" outlineLevel="5">
      <c r="A507" s="14"/>
      <c r="B507" s="14"/>
      <c r="C507" s="14" t="s">
        <v>399</v>
      </c>
      <c r="D507" s="14"/>
      <c r="E507" s="15" t="s">
        <v>400</v>
      </c>
      <c r="F507" s="16">
        <v>194000</v>
      </c>
      <c r="G507" s="17">
        <v>194000</v>
      </c>
      <c r="H507" s="16">
        <f t="shared" si="226"/>
        <v>0</v>
      </c>
      <c r="I507" s="17">
        <f t="shared" si="226"/>
        <v>0</v>
      </c>
      <c r="J507" s="16">
        <f t="shared" si="205"/>
        <v>194000</v>
      </c>
      <c r="K507" s="16">
        <f t="shared" si="206"/>
        <v>0</v>
      </c>
      <c r="L507" s="16">
        <f t="shared" si="207"/>
        <v>0</v>
      </c>
      <c r="M507" s="16">
        <v>0</v>
      </c>
    </row>
    <row r="508" spans="1:13" ht="21.75" outlineLevel="6">
      <c r="A508" s="14"/>
      <c r="B508" s="14"/>
      <c r="C508" s="14" t="s">
        <v>403</v>
      </c>
      <c r="D508" s="14"/>
      <c r="E508" s="15" t="s">
        <v>404</v>
      </c>
      <c r="F508" s="16">
        <v>194000</v>
      </c>
      <c r="G508" s="17">
        <v>194000</v>
      </c>
      <c r="H508" s="16">
        <f t="shared" si="226"/>
        <v>0</v>
      </c>
      <c r="I508" s="17">
        <f t="shared" si="226"/>
        <v>0</v>
      </c>
      <c r="J508" s="16">
        <f t="shared" si="205"/>
        <v>194000</v>
      </c>
      <c r="K508" s="16">
        <f t="shared" si="206"/>
        <v>0</v>
      </c>
      <c r="L508" s="16">
        <f t="shared" si="207"/>
        <v>0</v>
      </c>
      <c r="M508" s="16">
        <v>0</v>
      </c>
    </row>
    <row r="509" spans="1:13" ht="67.5" outlineLevel="7">
      <c r="A509" s="18"/>
      <c r="B509" s="18"/>
      <c r="C509" s="18"/>
      <c r="D509" s="18" t="s">
        <v>18</v>
      </c>
      <c r="E509" s="19" t="s">
        <v>19</v>
      </c>
      <c r="F509" s="20">
        <v>194000</v>
      </c>
      <c r="G509" s="21">
        <v>194000</v>
      </c>
      <c r="H509" s="21">
        <v>0</v>
      </c>
      <c r="I509" s="21">
        <v>0</v>
      </c>
      <c r="J509" s="16">
        <f t="shared" si="205"/>
        <v>194000</v>
      </c>
      <c r="K509" s="16">
        <f t="shared" si="206"/>
        <v>0</v>
      </c>
      <c r="L509" s="16">
        <f t="shared" si="207"/>
        <v>0</v>
      </c>
      <c r="M509" s="16">
        <v>0</v>
      </c>
    </row>
    <row r="510" spans="1:13" outlineLevel="1">
      <c r="A510" s="14"/>
      <c r="B510" s="14" t="s">
        <v>413</v>
      </c>
      <c r="C510" s="14"/>
      <c r="D510" s="14"/>
      <c r="E510" s="15" t="s">
        <v>414</v>
      </c>
      <c r="F510" s="16">
        <v>67489064.140000001</v>
      </c>
      <c r="G510" s="17">
        <v>100616710.16</v>
      </c>
      <c r="H510" s="16">
        <f t="shared" ref="H510:I510" si="227">H511+H533</f>
        <v>96426171.539999992</v>
      </c>
      <c r="I510" s="17">
        <f t="shared" si="227"/>
        <v>86422110.079999998</v>
      </c>
      <c r="J510" s="16">
        <f t="shared" si="205"/>
        <v>4190538.6200000048</v>
      </c>
      <c r="K510" s="16">
        <f t="shared" si="206"/>
        <v>128.05350197289013</v>
      </c>
      <c r="L510" s="16">
        <f t="shared" si="207"/>
        <v>85.892402904619075</v>
      </c>
      <c r="M510" s="16">
        <f t="shared" si="208"/>
        <v>89.625159538922418</v>
      </c>
    </row>
    <row r="511" spans="1:13" outlineLevel="2">
      <c r="A511" s="14"/>
      <c r="B511" s="14" t="s">
        <v>415</v>
      </c>
      <c r="C511" s="14"/>
      <c r="D511" s="14"/>
      <c r="E511" s="15" t="s">
        <v>416</v>
      </c>
      <c r="F511" s="16">
        <v>66325827.899999999</v>
      </c>
      <c r="G511" s="17">
        <v>98909350.939999998</v>
      </c>
      <c r="H511" s="16">
        <f t="shared" ref="H511:I512" si="228">H512</f>
        <v>94718812.319999993</v>
      </c>
      <c r="I511" s="17">
        <f t="shared" si="228"/>
        <v>84714750.859999999</v>
      </c>
      <c r="J511" s="16">
        <f t="shared" si="205"/>
        <v>4190538.6200000048</v>
      </c>
      <c r="K511" s="16">
        <f t="shared" si="206"/>
        <v>127.72513143405482</v>
      </c>
      <c r="L511" s="16">
        <f t="shared" si="207"/>
        <v>85.648879559819704</v>
      </c>
      <c r="M511" s="16">
        <f t="shared" si="208"/>
        <v>89.43814727511355</v>
      </c>
    </row>
    <row r="512" spans="1:13" ht="32.25" outlineLevel="3">
      <c r="A512" s="14"/>
      <c r="B512" s="14"/>
      <c r="C512" s="14" t="s">
        <v>405</v>
      </c>
      <c r="D512" s="14"/>
      <c r="E512" s="15" t="s">
        <v>406</v>
      </c>
      <c r="F512" s="16">
        <v>66325827.899999999</v>
      </c>
      <c r="G512" s="17">
        <v>98909350.939999998</v>
      </c>
      <c r="H512" s="16">
        <f t="shared" si="228"/>
        <v>94718812.319999993</v>
      </c>
      <c r="I512" s="17">
        <f t="shared" si="228"/>
        <v>84714750.859999999</v>
      </c>
      <c r="J512" s="16">
        <f t="shared" si="205"/>
        <v>4190538.6200000048</v>
      </c>
      <c r="K512" s="16">
        <f t="shared" si="206"/>
        <v>127.72513143405482</v>
      </c>
      <c r="L512" s="16">
        <f t="shared" si="207"/>
        <v>85.648879559819704</v>
      </c>
      <c r="M512" s="16">
        <f t="shared" si="208"/>
        <v>89.43814727511355</v>
      </c>
    </row>
    <row r="513" spans="1:13" ht="21.75" outlineLevel="4">
      <c r="A513" s="14"/>
      <c r="B513" s="14"/>
      <c r="C513" s="14" t="s">
        <v>417</v>
      </c>
      <c r="D513" s="14"/>
      <c r="E513" s="15" t="s">
        <v>418</v>
      </c>
      <c r="F513" s="16">
        <v>66325827.899999999</v>
      </c>
      <c r="G513" s="17">
        <v>98909350.939999998</v>
      </c>
      <c r="H513" s="16">
        <f t="shared" ref="H513:I513" si="229">H514+H518+H524+H529</f>
        <v>94718812.319999993</v>
      </c>
      <c r="I513" s="17">
        <f t="shared" si="229"/>
        <v>84714750.859999999</v>
      </c>
      <c r="J513" s="16">
        <f t="shared" si="205"/>
        <v>4190538.6200000048</v>
      </c>
      <c r="K513" s="16">
        <f t="shared" si="206"/>
        <v>127.72513143405482</v>
      </c>
      <c r="L513" s="16">
        <f t="shared" si="207"/>
        <v>85.648879559819704</v>
      </c>
      <c r="M513" s="16">
        <f t="shared" si="208"/>
        <v>89.43814727511355</v>
      </c>
    </row>
    <row r="514" spans="1:13" ht="21.75" outlineLevel="5">
      <c r="A514" s="14"/>
      <c r="B514" s="14"/>
      <c r="C514" s="14" t="s">
        <v>419</v>
      </c>
      <c r="D514" s="14"/>
      <c r="E514" s="15" t="s">
        <v>420</v>
      </c>
      <c r="F514" s="16">
        <v>2625610</v>
      </c>
      <c r="G514" s="17">
        <v>3383816.38</v>
      </c>
      <c r="H514" s="16">
        <f t="shared" ref="H514:I514" si="230">H515</f>
        <v>3583816.38</v>
      </c>
      <c r="I514" s="17">
        <f t="shared" si="230"/>
        <v>3579820.45</v>
      </c>
      <c r="J514" s="16">
        <f t="shared" si="205"/>
        <v>-200000</v>
      </c>
      <c r="K514" s="16">
        <f t="shared" si="206"/>
        <v>136.34242899745203</v>
      </c>
      <c r="L514" s="16">
        <f t="shared" si="207"/>
        <v>105.79239674937682</v>
      </c>
      <c r="M514" s="16">
        <f t="shared" si="208"/>
        <v>99.888500704938465</v>
      </c>
    </row>
    <row r="515" spans="1:13" ht="32.25" outlineLevel="6">
      <c r="A515" s="14"/>
      <c r="B515" s="14"/>
      <c r="C515" s="14" t="s">
        <v>421</v>
      </c>
      <c r="D515" s="14"/>
      <c r="E515" s="15" t="s">
        <v>422</v>
      </c>
      <c r="F515" s="16">
        <v>2625610</v>
      </c>
      <c r="G515" s="17">
        <v>3383816.38</v>
      </c>
      <c r="H515" s="16">
        <f t="shared" ref="H515:I515" si="231">H516+H517</f>
        <v>3583816.38</v>
      </c>
      <c r="I515" s="17">
        <f t="shared" si="231"/>
        <v>3579820.45</v>
      </c>
      <c r="J515" s="16">
        <f t="shared" si="205"/>
        <v>-200000</v>
      </c>
      <c r="K515" s="16">
        <f t="shared" si="206"/>
        <v>136.34242899745203</v>
      </c>
      <c r="L515" s="16">
        <f t="shared" si="207"/>
        <v>105.79239674937682</v>
      </c>
      <c r="M515" s="16">
        <f t="shared" si="208"/>
        <v>99.888500704938465</v>
      </c>
    </row>
    <row r="516" spans="1:13" ht="33.75" outlineLevel="7">
      <c r="A516" s="18"/>
      <c r="B516" s="18"/>
      <c r="C516" s="18"/>
      <c r="D516" s="18" t="s">
        <v>20</v>
      </c>
      <c r="E516" s="19" t="s">
        <v>21</v>
      </c>
      <c r="F516" s="20">
        <v>1256030</v>
      </c>
      <c r="G516" s="21">
        <v>1326580</v>
      </c>
      <c r="H516" s="21">
        <v>1526580</v>
      </c>
      <c r="I516" s="21">
        <v>1526579.95</v>
      </c>
      <c r="J516" s="16">
        <f t="shared" si="205"/>
        <v>-200000</v>
      </c>
      <c r="K516" s="16">
        <f t="shared" si="206"/>
        <v>121.54008662213482</v>
      </c>
      <c r="L516" s="16">
        <f t="shared" si="207"/>
        <v>115.07635800328664</v>
      </c>
      <c r="M516" s="16">
        <f t="shared" si="208"/>
        <v>99.9999967247049</v>
      </c>
    </row>
    <row r="517" spans="1:13" ht="33.75" outlineLevel="7">
      <c r="A517" s="18"/>
      <c r="B517" s="18"/>
      <c r="C517" s="18"/>
      <c r="D517" s="18" t="s">
        <v>117</v>
      </c>
      <c r="E517" s="19" t="s">
        <v>118</v>
      </c>
      <c r="F517" s="20">
        <v>1369580</v>
      </c>
      <c r="G517" s="21">
        <v>2057236.38</v>
      </c>
      <c r="H517" s="21">
        <v>2057236.38</v>
      </c>
      <c r="I517" s="21">
        <v>2053240.5</v>
      </c>
      <c r="J517" s="16">
        <f t="shared" si="205"/>
        <v>0</v>
      </c>
      <c r="K517" s="16">
        <f t="shared" si="206"/>
        <v>149.91752946158675</v>
      </c>
      <c r="L517" s="16">
        <f t="shared" si="207"/>
        <v>99.805764663757316</v>
      </c>
      <c r="M517" s="16">
        <f t="shared" si="208"/>
        <v>99.805764663757316</v>
      </c>
    </row>
    <row r="518" spans="1:13" ht="32.25" outlineLevel="5">
      <c r="A518" s="14"/>
      <c r="B518" s="14"/>
      <c r="C518" s="14" t="s">
        <v>423</v>
      </c>
      <c r="D518" s="14"/>
      <c r="E518" s="15" t="s">
        <v>41</v>
      </c>
      <c r="F518" s="16">
        <v>52435172.789999999</v>
      </c>
      <c r="G518" s="17">
        <v>66283275.689999998</v>
      </c>
      <c r="H518" s="16">
        <f t="shared" ref="H518:I518" si="232">H519</f>
        <v>66283275.689999998</v>
      </c>
      <c r="I518" s="17">
        <f t="shared" si="232"/>
        <v>66283210.159999996</v>
      </c>
      <c r="J518" s="16">
        <f t="shared" si="205"/>
        <v>0</v>
      </c>
      <c r="K518" s="16">
        <f t="shared" si="206"/>
        <v>126.40982499563916</v>
      </c>
      <c r="L518" s="16">
        <f t="shared" si="207"/>
        <v>99.999901136449097</v>
      </c>
      <c r="M518" s="16">
        <f t="shared" si="208"/>
        <v>99.999901136449097</v>
      </c>
    </row>
    <row r="519" spans="1:13" outlineLevel="6">
      <c r="A519" s="14"/>
      <c r="B519" s="14"/>
      <c r="C519" s="14" t="s">
        <v>424</v>
      </c>
      <c r="D519" s="14"/>
      <c r="E519" s="15" t="s">
        <v>425</v>
      </c>
      <c r="F519" s="16">
        <v>52435172.789999999</v>
      </c>
      <c r="G519" s="17">
        <v>66283275.689999998</v>
      </c>
      <c r="H519" s="16">
        <f t="shared" ref="H519:I519" si="233">H520+H521+H522+H523</f>
        <v>66283275.689999998</v>
      </c>
      <c r="I519" s="17">
        <f t="shared" si="233"/>
        <v>66283210.159999996</v>
      </c>
      <c r="J519" s="16">
        <f t="shared" si="205"/>
        <v>0</v>
      </c>
      <c r="K519" s="16">
        <f t="shared" si="206"/>
        <v>126.40982499563916</v>
      </c>
      <c r="L519" s="16">
        <f t="shared" si="207"/>
        <v>99.999901136449097</v>
      </c>
      <c r="M519" s="16">
        <f t="shared" si="208"/>
        <v>99.999901136449097</v>
      </c>
    </row>
    <row r="520" spans="1:13" ht="67.5" outlineLevel="7">
      <c r="A520" s="18"/>
      <c r="B520" s="18"/>
      <c r="C520" s="18"/>
      <c r="D520" s="18" t="s">
        <v>18</v>
      </c>
      <c r="E520" s="19" t="s">
        <v>19</v>
      </c>
      <c r="F520" s="20">
        <v>14944097.83</v>
      </c>
      <c r="G520" s="21">
        <v>21135686.890000001</v>
      </c>
      <c r="H520" s="21">
        <v>21137846.890000001</v>
      </c>
      <c r="I520" s="21">
        <v>21137846.890000001</v>
      </c>
      <c r="J520" s="16">
        <f t="shared" ref="J520:J583" si="234">G520-H520</f>
        <v>-2160</v>
      </c>
      <c r="K520" s="16">
        <f t="shared" ref="K520:K581" si="235">I520/F520*100</f>
        <v>141.44612227822924</v>
      </c>
      <c r="L520" s="16">
        <f t="shared" ref="L520:L581" si="236">I520/G520*100</f>
        <v>100.01021968205359</v>
      </c>
      <c r="M520" s="16">
        <f t="shared" ref="M520:M583" si="237">I520/H520*100</f>
        <v>100</v>
      </c>
    </row>
    <row r="521" spans="1:13" ht="33.75" outlineLevel="7">
      <c r="A521" s="18"/>
      <c r="B521" s="18"/>
      <c r="C521" s="18"/>
      <c r="D521" s="18" t="s">
        <v>20</v>
      </c>
      <c r="E521" s="19" t="s">
        <v>21</v>
      </c>
      <c r="F521" s="20">
        <v>5645984.9100000001</v>
      </c>
      <c r="G521" s="21">
        <v>7763790.6699999999</v>
      </c>
      <c r="H521" s="21">
        <v>7761160.6699999999</v>
      </c>
      <c r="I521" s="21">
        <v>7761160.4100000001</v>
      </c>
      <c r="J521" s="16">
        <f t="shared" si="234"/>
        <v>2630</v>
      </c>
      <c r="K521" s="16">
        <f t="shared" si="235"/>
        <v>137.46335730110903</v>
      </c>
      <c r="L521" s="16">
        <f t="shared" si="236"/>
        <v>99.966121446187842</v>
      </c>
      <c r="M521" s="16">
        <f t="shared" si="237"/>
        <v>99.999996649985604</v>
      </c>
    </row>
    <row r="522" spans="1:13" ht="33.75" outlineLevel="7">
      <c r="A522" s="18"/>
      <c r="B522" s="18"/>
      <c r="C522" s="18"/>
      <c r="D522" s="18" t="s">
        <v>117</v>
      </c>
      <c r="E522" s="19" t="s">
        <v>118</v>
      </c>
      <c r="F522" s="20">
        <v>31468649.579999998</v>
      </c>
      <c r="G522" s="21">
        <v>37007357.659999996</v>
      </c>
      <c r="H522" s="21">
        <v>37007357.659999996</v>
      </c>
      <c r="I522" s="21">
        <v>37007357.659999996</v>
      </c>
      <c r="J522" s="16">
        <f t="shared" si="234"/>
        <v>0</v>
      </c>
      <c r="K522" s="16">
        <f t="shared" si="235"/>
        <v>117.60071739309761</v>
      </c>
      <c r="L522" s="16">
        <f t="shared" si="236"/>
        <v>100</v>
      </c>
      <c r="M522" s="16">
        <f t="shared" si="237"/>
        <v>100</v>
      </c>
    </row>
    <row r="523" spans="1:13" outlineLevel="7">
      <c r="A523" s="18"/>
      <c r="B523" s="18"/>
      <c r="C523" s="18"/>
      <c r="D523" s="18" t="s">
        <v>22</v>
      </c>
      <c r="E523" s="19" t="s">
        <v>23</v>
      </c>
      <c r="F523" s="20">
        <v>376440.47</v>
      </c>
      <c r="G523" s="21">
        <v>376440.47</v>
      </c>
      <c r="H523" s="21">
        <v>376910.47</v>
      </c>
      <c r="I523" s="21">
        <v>376845.2</v>
      </c>
      <c r="J523" s="16">
        <f t="shared" si="234"/>
        <v>-470</v>
      </c>
      <c r="K523" s="16">
        <f t="shared" si="235"/>
        <v>100.1075150076186</v>
      </c>
      <c r="L523" s="16">
        <f t="shared" si="236"/>
        <v>100.1075150076186</v>
      </c>
      <c r="M523" s="16">
        <f t="shared" si="237"/>
        <v>99.982682890183455</v>
      </c>
    </row>
    <row r="524" spans="1:13" ht="53.25" outlineLevel="5">
      <c r="A524" s="14"/>
      <c r="B524" s="14"/>
      <c r="C524" s="14" t="s">
        <v>426</v>
      </c>
      <c r="D524" s="14"/>
      <c r="E524" s="15" t="s">
        <v>427</v>
      </c>
      <c r="F524" s="16">
        <v>9400630.0099999998</v>
      </c>
      <c r="G524" s="17">
        <v>21914778.009999998</v>
      </c>
      <c r="H524" s="16">
        <f t="shared" ref="H524:I524" si="238">H525+H527</f>
        <v>17914778.010000002</v>
      </c>
      <c r="I524" s="17">
        <f t="shared" si="238"/>
        <v>7914778.0099999998</v>
      </c>
      <c r="J524" s="16">
        <f t="shared" si="234"/>
        <v>3999999.9999999963</v>
      </c>
      <c r="K524" s="16">
        <f t="shared" si="235"/>
        <v>84.19412317664441</v>
      </c>
      <c r="L524" s="16">
        <f t="shared" si="236"/>
        <v>36.116167849787864</v>
      </c>
      <c r="M524" s="16">
        <f t="shared" si="237"/>
        <v>44.180162353013714</v>
      </c>
    </row>
    <row r="525" spans="1:13" ht="84.75" outlineLevel="6">
      <c r="A525" s="14"/>
      <c r="B525" s="14"/>
      <c r="C525" s="14" t="s">
        <v>428</v>
      </c>
      <c r="D525" s="14"/>
      <c r="E525" s="15" t="s">
        <v>429</v>
      </c>
      <c r="F525" s="16">
        <v>400630.01</v>
      </c>
      <c r="G525" s="17">
        <v>400630.01</v>
      </c>
      <c r="H525" s="16">
        <f t="shared" ref="H525:I525" si="239">H526</f>
        <v>400630.01</v>
      </c>
      <c r="I525" s="17">
        <f t="shared" si="239"/>
        <v>400630.01</v>
      </c>
      <c r="J525" s="16">
        <f t="shared" si="234"/>
        <v>0</v>
      </c>
      <c r="K525" s="16">
        <f t="shared" si="235"/>
        <v>100</v>
      </c>
      <c r="L525" s="16">
        <f t="shared" si="236"/>
        <v>100</v>
      </c>
      <c r="M525" s="16">
        <f t="shared" si="237"/>
        <v>100</v>
      </c>
    </row>
    <row r="526" spans="1:13" ht="33.75" outlineLevel="7">
      <c r="A526" s="18"/>
      <c r="B526" s="18"/>
      <c r="C526" s="18"/>
      <c r="D526" s="18" t="s">
        <v>117</v>
      </c>
      <c r="E526" s="19" t="s">
        <v>118</v>
      </c>
      <c r="F526" s="20">
        <v>400630.01</v>
      </c>
      <c r="G526" s="21">
        <v>400630.01</v>
      </c>
      <c r="H526" s="21">
        <v>400630.01</v>
      </c>
      <c r="I526" s="21">
        <v>400630.01</v>
      </c>
      <c r="J526" s="16">
        <f t="shared" si="234"/>
        <v>0</v>
      </c>
      <c r="K526" s="16">
        <f t="shared" si="235"/>
        <v>100</v>
      </c>
      <c r="L526" s="16">
        <f t="shared" si="236"/>
        <v>100</v>
      </c>
      <c r="M526" s="16">
        <f t="shared" si="237"/>
        <v>100</v>
      </c>
    </row>
    <row r="527" spans="1:13" ht="32.25" outlineLevel="6">
      <c r="A527" s="14"/>
      <c r="B527" s="14"/>
      <c r="C527" s="14" t="s">
        <v>430</v>
      </c>
      <c r="D527" s="14"/>
      <c r="E527" s="15" t="s">
        <v>158</v>
      </c>
      <c r="F527" s="16">
        <v>9000000</v>
      </c>
      <c r="G527" s="17">
        <v>21514148</v>
      </c>
      <c r="H527" s="16">
        <f t="shared" ref="H527:I527" si="240">H528</f>
        <v>17514148</v>
      </c>
      <c r="I527" s="17">
        <f t="shared" si="240"/>
        <v>7514148</v>
      </c>
      <c r="J527" s="16">
        <f t="shared" si="234"/>
        <v>4000000</v>
      </c>
      <c r="K527" s="16">
        <f t="shared" si="235"/>
        <v>83.490533333333332</v>
      </c>
      <c r="L527" s="16">
        <f t="shared" si="236"/>
        <v>34.926542292076824</v>
      </c>
      <c r="M527" s="16">
        <f t="shared" si="237"/>
        <v>42.903303089593628</v>
      </c>
    </row>
    <row r="528" spans="1:13" ht="33.75" outlineLevel="7">
      <c r="A528" s="18"/>
      <c r="B528" s="18"/>
      <c r="C528" s="18"/>
      <c r="D528" s="18" t="s">
        <v>117</v>
      </c>
      <c r="E528" s="19" t="s">
        <v>118</v>
      </c>
      <c r="F528" s="20">
        <v>9000000</v>
      </c>
      <c r="G528" s="21">
        <v>21514148</v>
      </c>
      <c r="H528" s="21">
        <v>17514148</v>
      </c>
      <c r="I528" s="21">
        <v>7514148</v>
      </c>
      <c r="J528" s="16">
        <f t="shared" si="234"/>
        <v>4000000</v>
      </c>
      <c r="K528" s="16">
        <f t="shared" si="235"/>
        <v>83.490533333333332</v>
      </c>
      <c r="L528" s="16">
        <f t="shared" si="236"/>
        <v>34.926542292076824</v>
      </c>
      <c r="M528" s="16">
        <f t="shared" si="237"/>
        <v>42.903303089593628</v>
      </c>
    </row>
    <row r="529" spans="1:13" ht="74.25" outlineLevel="5">
      <c r="A529" s="14"/>
      <c r="B529" s="14"/>
      <c r="C529" s="14" t="s">
        <v>431</v>
      </c>
      <c r="D529" s="14"/>
      <c r="E529" s="15" t="s">
        <v>432</v>
      </c>
      <c r="F529" s="16">
        <v>1864415.1</v>
      </c>
      <c r="G529" s="17">
        <v>7327480.8600000003</v>
      </c>
      <c r="H529" s="16">
        <f t="shared" ref="H529:I529" si="241">H530</f>
        <v>6936942.2400000002</v>
      </c>
      <c r="I529" s="17">
        <f t="shared" si="241"/>
        <v>6936942.2400000002</v>
      </c>
      <c r="J529" s="16">
        <f t="shared" si="234"/>
        <v>390538.62000000011</v>
      </c>
      <c r="K529" s="16">
        <f t="shared" si="235"/>
        <v>372.0706960590482</v>
      </c>
      <c r="L529" s="16">
        <f t="shared" si="236"/>
        <v>94.670219855067629</v>
      </c>
      <c r="M529" s="16">
        <f t="shared" si="237"/>
        <v>100</v>
      </c>
    </row>
    <row r="530" spans="1:13" ht="53.25" outlineLevel="6">
      <c r="A530" s="14"/>
      <c r="B530" s="14"/>
      <c r="C530" s="14" t="s">
        <v>433</v>
      </c>
      <c r="D530" s="14"/>
      <c r="E530" s="15" t="s">
        <v>156</v>
      </c>
      <c r="F530" s="16">
        <v>1864415.1</v>
      </c>
      <c r="G530" s="17">
        <v>7327480.8600000003</v>
      </c>
      <c r="H530" s="16">
        <f t="shared" ref="H530:I530" si="242">H531+H532</f>
        <v>6936942.2400000002</v>
      </c>
      <c r="I530" s="17">
        <f t="shared" si="242"/>
        <v>6936942.2400000002</v>
      </c>
      <c r="J530" s="16">
        <f t="shared" si="234"/>
        <v>390538.62000000011</v>
      </c>
      <c r="K530" s="16">
        <f t="shared" si="235"/>
        <v>372.0706960590482</v>
      </c>
      <c r="L530" s="16">
        <f t="shared" si="236"/>
        <v>94.670219855067629</v>
      </c>
      <c r="M530" s="16">
        <f t="shared" si="237"/>
        <v>100</v>
      </c>
    </row>
    <row r="531" spans="1:13" ht="33.75" outlineLevel="7">
      <c r="A531" s="18"/>
      <c r="B531" s="18"/>
      <c r="C531" s="18"/>
      <c r="D531" s="18" t="s">
        <v>20</v>
      </c>
      <c r="E531" s="19" t="s">
        <v>21</v>
      </c>
      <c r="F531" s="20">
        <v>438476.7</v>
      </c>
      <c r="G531" s="21">
        <v>1753906.8</v>
      </c>
      <c r="H531" s="21">
        <v>1753906.8</v>
      </c>
      <c r="I531" s="21">
        <v>1753906.8</v>
      </c>
      <c r="J531" s="16">
        <f t="shared" si="234"/>
        <v>0</v>
      </c>
      <c r="K531" s="16">
        <f t="shared" si="235"/>
        <v>400</v>
      </c>
      <c r="L531" s="16">
        <f t="shared" si="236"/>
        <v>100</v>
      </c>
      <c r="M531" s="16">
        <f t="shared" si="237"/>
        <v>100</v>
      </c>
    </row>
    <row r="532" spans="1:13" ht="33.75" outlineLevel="7">
      <c r="A532" s="18"/>
      <c r="B532" s="18"/>
      <c r="C532" s="18"/>
      <c r="D532" s="18" t="s">
        <v>117</v>
      </c>
      <c r="E532" s="19" t="s">
        <v>118</v>
      </c>
      <c r="F532" s="20">
        <v>1425938.4</v>
      </c>
      <c r="G532" s="21">
        <v>5573574.0599999996</v>
      </c>
      <c r="H532" s="21">
        <v>5183035.4400000004</v>
      </c>
      <c r="I532" s="21">
        <v>5183035.4400000004</v>
      </c>
      <c r="J532" s="16">
        <f t="shared" si="234"/>
        <v>390538.61999999918</v>
      </c>
      <c r="K532" s="16">
        <f t="shared" si="235"/>
        <v>363.4824225225999</v>
      </c>
      <c r="L532" s="16">
        <f t="shared" si="236"/>
        <v>92.993030759153498</v>
      </c>
      <c r="M532" s="16">
        <f t="shared" si="237"/>
        <v>100</v>
      </c>
    </row>
    <row r="533" spans="1:13" outlineLevel="2">
      <c r="A533" s="14"/>
      <c r="B533" s="14" t="s">
        <v>434</v>
      </c>
      <c r="C533" s="14"/>
      <c r="D533" s="14"/>
      <c r="E533" s="15" t="s">
        <v>435</v>
      </c>
      <c r="F533" s="16">
        <v>1163236.24</v>
      </c>
      <c r="G533" s="17">
        <v>1707359.22</v>
      </c>
      <c r="H533" s="16">
        <f t="shared" ref="H533:I537" si="243">H534</f>
        <v>1707359.22</v>
      </c>
      <c r="I533" s="17">
        <f t="shared" si="243"/>
        <v>1707359.22</v>
      </c>
      <c r="J533" s="16">
        <f t="shared" si="234"/>
        <v>0</v>
      </c>
      <c r="K533" s="16">
        <f t="shared" si="235"/>
        <v>146.77665303825128</v>
      </c>
      <c r="L533" s="16">
        <f t="shared" si="236"/>
        <v>100</v>
      </c>
      <c r="M533" s="16">
        <f t="shared" si="237"/>
        <v>100</v>
      </c>
    </row>
    <row r="534" spans="1:13" ht="32.25" outlineLevel="3">
      <c r="A534" s="14"/>
      <c r="B534" s="14"/>
      <c r="C534" s="14" t="s">
        <v>405</v>
      </c>
      <c r="D534" s="14"/>
      <c r="E534" s="15" t="s">
        <v>406</v>
      </c>
      <c r="F534" s="16">
        <v>1163236.24</v>
      </c>
      <c r="G534" s="17">
        <v>1707359.22</v>
      </c>
      <c r="H534" s="16">
        <f t="shared" si="243"/>
        <v>1707359.22</v>
      </c>
      <c r="I534" s="17">
        <f t="shared" si="243"/>
        <v>1707359.22</v>
      </c>
      <c r="J534" s="16">
        <f t="shared" si="234"/>
        <v>0</v>
      </c>
      <c r="K534" s="16">
        <f t="shared" si="235"/>
        <v>146.77665303825128</v>
      </c>
      <c r="L534" s="16">
        <f t="shared" si="236"/>
        <v>100</v>
      </c>
      <c r="M534" s="16">
        <f t="shared" si="237"/>
        <v>100</v>
      </c>
    </row>
    <row r="535" spans="1:13" ht="21.75" outlineLevel="4">
      <c r="A535" s="14"/>
      <c r="B535" s="14"/>
      <c r="C535" s="14" t="s">
        <v>417</v>
      </c>
      <c r="D535" s="14"/>
      <c r="E535" s="15" t="s">
        <v>418</v>
      </c>
      <c r="F535" s="16">
        <v>1163236.24</v>
      </c>
      <c r="G535" s="17">
        <v>1707359.22</v>
      </c>
      <c r="H535" s="16">
        <f t="shared" ref="H535:I535" si="244">H536+H539</f>
        <v>1707359.22</v>
      </c>
      <c r="I535" s="17">
        <f t="shared" si="244"/>
        <v>1707359.22</v>
      </c>
      <c r="J535" s="16">
        <f t="shared" si="234"/>
        <v>0</v>
      </c>
      <c r="K535" s="16">
        <f t="shared" si="235"/>
        <v>146.77665303825128</v>
      </c>
      <c r="L535" s="16">
        <f t="shared" si="236"/>
        <v>100</v>
      </c>
      <c r="M535" s="16">
        <f t="shared" si="237"/>
        <v>100</v>
      </c>
    </row>
    <row r="536" spans="1:13" ht="32.25" outlineLevel="5">
      <c r="A536" s="14"/>
      <c r="B536" s="14"/>
      <c r="C536" s="14" t="s">
        <v>423</v>
      </c>
      <c r="D536" s="14"/>
      <c r="E536" s="15" t="s">
        <v>41</v>
      </c>
      <c r="F536" s="16">
        <v>1163236.24</v>
      </c>
      <c r="G536" s="17">
        <v>1509327.22</v>
      </c>
      <c r="H536" s="16">
        <f t="shared" si="243"/>
        <v>1509327.22</v>
      </c>
      <c r="I536" s="17">
        <f t="shared" si="243"/>
        <v>1509327.22</v>
      </c>
      <c r="J536" s="16">
        <f t="shared" si="234"/>
        <v>0</v>
      </c>
      <c r="K536" s="16">
        <f t="shared" si="235"/>
        <v>129.75242415074689</v>
      </c>
      <c r="L536" s="16">
        <f t="shared" si="236"/>
        <v>100</v>
      </c>
      <c r="M536" s="16">
        <f t="shared" si="237"/>
        <v>100</v>
      </c>
    </row>
    <row r="537" spans="1:13" outlineLevel="6">
      <c r="A537" s="14"/>
      <c r="B537" s="14"/>
      <c r="C537" s="14" t="s">
        <v>424</v>
      </c>
      <c r="D537" s="14"/>
      <c r="E537" s="15" t="s">
        <v>425</v>
      </c>
      <c r="F537" s="16">
        <v>1163236.24</v>
      </c>
      <c r="G537" s="17">
        <v>1509327.22</v>
      </c>
      <c r="H537" s="16">
        <f t="shared" si="243"/>
        <v>1509327.22</v>
      </c>
      <c r="I537" s="17">
        <f t="shared" si="243"/>
        <v>1509327.22</v>
      </c>
      <c r="J537" s="16">
        <f t="shared" si="234"/>
        <v>0</v>
      </c>
      <c r="K537" s="16">
        <f t="shared" si="235"/>
        <v>129.75242415074689</v>
      </c>
      <c r="L537" s="16">
        <f t="shared" si="236"/>
        <v>100</v>
      </c>
      <c r="M537" s="16">
        <f t="shared" si="237"/>
        <v>100</v>
      </c>
    </row>
    <row r="538" spans="1:13" ht="33.75" outlineLevel="7">
      <c r="A538" s="18"/>
      <c r="B538" s="18"/>
      <c r="C538" s="18"/>
      <c r="D538" s="18" t="s">
        <v>117</v>
      </c>
      <c r="E538" s="19" t="s">
        <v>118</v>
      </c>
      <c r="F538" s="20">
        <v>1163236.24</v>
      </c>
      <c r="G538" s="21">
        <v>1509327.22</v>
      </c>
      <c r="H538" s="21">
        <v>1509327.22</v>
      </c>
      <c r="I538" s="21">
        <v>1509327.22</v>
      </c>
      <c r="J538" s="16">
        <f t="shared" si="234"/>
        <v>0</v>
      </c>
      <c r="K538" s="16">
        <f t="shared" si="235"/>
        <v>129.75242415074689</v>
      </c>
      <c r="L538" s="16">
        <f t="shared" si="236"/>
        <v>100</v>
      </c>
      <c r="M538" s="16">
        <f t="shared" si="237"/>
        <v>100</v>
      </c>
    </row>
    <row r="539" spans="1:13" ht="74.25" outlineLevel="7">
      <c r="A539" s="22"/>
      <c r="B539" s="22"/>
      <c r="C539" s="22" t="s">
        <v>431</v>
      </c>
      <c r="D539" s="22"/>
      <c r="E539" s="23" t="s">
        <v>432</v>
      </c>
      <c r="F539" s="20">
        <v>0</v>
      </c>
      <c r="G539" s="27">
        <v>198032</v>
      </c>
      <c r="H539" s="28">
        <f t="shared" ref="H539:I540" si="245">H540</f>
        <v>198032</v>
      </c>
      <c r="I539" s="27">
        <f t="shared" si="245"/>
        <v>198032</v>
      </c>
      <c r="J539" s="16">
        <f t="shared" si="234"/>
        <v>0</v>
      </c>
      <c r="K539" s="16">
        <v>0</v>
      </c>
      <c r="L539" s="16">
        <f t="shared" si="236"/>
        <v>100</v>
      </c>
      <c r="M539" s="16">
        <f t="shared" si="237"/>
        <v>100</v>
      </c>
    </row>
    <row r="540" spans="1:13" ht="53.25" outlineLevel="7">
      <c r="A540" s="22"/>
      <c r="B540" s="22"/>
      <c r="C540" s="22" t="s">
        <v>433</v>
      </c>
      <c r="D540" s="22"/>
      <c r="E540" s="23" t="s">
        <v>156</v>
      </c>
      <c r="F540" s="20">
        <v>0</v>
      </c>
      <c r="G540" s="27">
        <v>198032</v>
      </c>
      <c r="H540" s="28">
        <f t="shared" si="245"/>
        <v>198032</v>
      </c>
      <c r="I540" s="27">
        <f t="shared" si="245"/>
        <v>198032</v>
      </c>
      <c r="J540" s="16">
        <f t="shared" si="234"/>
        <v>0</v>
      </c>
      <c r="K540" s="16">
        <v>0</v>
      </c>
      <c r="L540" s="16">
        <f t="shared" si="236"/>
        <v>100</v>
      </c>
      <c r="M540" s="16">
        <f t="shared" si="237"/>
        <v>100</v>
      </c>
    </row>
    <row r="541" spans="1:13" ht="33.75" outlineLevel="7">
      <c r="A541" s="24"/>
      <c r="B541" s="24"/>
      <c r="C541" s="24"/>
      <c r="D541" s="24" t="s">
        <v>117</v>
      </c>
      <c r="E541" s="25" t="s">
        <v>118</v>
      </c>
      <c r="F541" s="20">
        <v>0</v>
      </c>
      <c r="G541" s="21">
        <v>198032</v>
      </c>
      <c r="H541" s="21">
        <v>198032</v>
      </c>
      <c r="I541" s="21">
        <v>198032</v>
      </c>
      <c r="J541" s="16">
        <f t="shared" si="234"/>
        <v>0</v>
      </c>
      <c r="K541" s="16">
        <v>0</v>
      </c>
      <c r="L541" s="16">
        <f t="shared" si="236"/>
        <v>100</v>
      </c>
      <c r="M541" s="16">
        <f t="shared" si="237"/>
        <v>100</v>
      </c>
    </row>
    <row r="542" spans="1:13" s="2" customFormat="1" outlineLevel="7">
      <c r="A542" s="34"/>
      <c r="B542" s="34" t="s">
        <v>584</v>
      </c>
      <c r="C542" s="34"/>
      <c r="D542" s="34"/>
      <c r="E542" s="35" t="s">
        <v>585</v>
      </c>
      <c r="F542" s="28">
        <v>0</v>
      </c>
      <c r="G542" s="27">
        <v>0</v>
      </c>
      <c r="H542" s="27">
        <f t="shared" ref="H542:I546" si="246">H543</f>
        <v>145501.29999999999</v>
      </c>
      <c r="I542" s="27">
        <f t="shared" si="246"/>
        <v>145478</v>
      </c>
      <c r="J542" s="16">
        <f t="shared" si="234"/>
        <v>-145501.29999999999</v>
      </c>
      <c r="K542" s="16">
        <v>0</v>
      </c>
      <c r="L542" s="16">
        <v>0</v>
      </c>
      <c r="M542" s="16">
        <f t="shared" si="237"/>
        <v>99.983986397372405</v>
      </c>
    </row>
    <row r="543" spans="1:13" s="2" customFormat="1" outlineLevel="7">
      <c r="A543" s="34"/>
      <c r="B543" s="34" t="s">
        <v>586</v>
      </c>
      <c r="C543" s="34"/>
      <c r="D543" s="34"/>
      <c r="E543" s="35" t="s">
        <v>587</v>
      </c>
      <c r="F543" s="28">
        <v>0</v>
      </c>
      <c r="G543" s="27">
        <v>0</v>
      </c>
      <c r="H543" s="27">
        <f t="shared" si="246"/>
        <v>145501.29999999999</v>
      </c>
      <c r="I543" s="27">
        <f t="shared" si="246"/>
        <v>145478</v>
      </c>
      <c r="J543" s="16">
        <f t="shared" si="234"/>
        <v>-145501.29999999999</v>
      </c>
      <c r="K543" s="16">
        <v>0</v>
      </c>
      <c r="L543" s="16">
        <v>0</v>
      </c>
      <c r="M543" s="16">
        <f t="shared" si="237"/>
        <v>99.983986397372405</v>
      </c>
    </row>
    <row r="544" spans="1:13" s="2" customFormat="1" outlineLevel="7">
      <c r="A544" s="34"/>
      <c r="B544" s="34"/>
      <c r="C544" s="34" t="s">
        <v>12</v>
      </c>
      <c r="D544" s="34"/>
      <c r="E544" s="35" t="s">
        <v>13</v>
      </c>
      <c r="F544" s="28">
        <v>0</v>
      </c>
      <c r="G544" s="27">
        <v>0</v>
      </c>
      <c r="H544" s="27">
        <f t="shared" si="246"/>
        <v>145501.29999999999</v>
      </c>
      <c r="I544" s="27">
        <f t="shared" si="246"/>
        <v>145478</v>
      </c>
      <c r="J544" s="16">
        <f t="shared" si="234"/>
        <v>-145501.29999999999</v>
      </c>
      <c r="K544" s="16">
        <v>0</v>
      </c>
      <c r="L544" s="16">
        <v>0</v>
      </c>
      <c r="M544" s="16">
        <f t="shared" si="237"/>
        <v>99.983986397372405</v>
      </c>
    </row>
    <row r="545" spans="1:13" s="2" customFormat="1" outlineLevel="7">
      <c r="A545" s="34"/>
      <c r="B545" s="34"/>
      <c r="C545" s="34" t="s">
        <v>611</v>
      </c>
      <c r="D545" s="34"/>
      <c r="E545" s="35" t="s">
        <v>588</v>
      </c>
      <c r="F545" s="28">
        <v>0</v>
      </c>
      <c r="G545" s="27">
        <v>0</v>
      </c>
      <c r="H545" s="27">
        <f t="shared" si="246"/>
        <v>145501.29999999999</v>
      </c>
      <c r="I545" s="27">
        <f t="shared" si="246"/>
        <v>145478</v>
      </c>
      <c r="J545" s="16">
        <f t="shared" si="234"/>
        <v>-145501.29999999999</v>
      </c>
      <c r="K545" s="16">
        <v>0</v>
      </c>
      <c r="L545" s="16">
        <v>0</v>
      </c>
      <c r="M545" s="16">
        <f t="shared" si="237"/>
        <v>99.983986397372405</v>
      </c>
    </row>
    <row r="546" spans="1:13" s="2" customFormat="1" ht="31.5" outlineLevel="7">
      <c r="A546" s="34"/>
      <c r="B546" s="34"/>
      <c r="C546" s="34" t="s">
        <v>612</v>
      </c>
      <c r="D546" s="34"/>
      <c r="E546" s="35" t="s">
        <v>589</v>
      </c>
      <c r="F546" s="28">
        <v>0</v>
      </c>
      <c r="G546" s="27">
        <v>0</v>
      </c>
      <c r="H546" s="27">
        <f t="shared" si="246"/>
        <v>145501.29999999999</v>
      </c>
      <c r="I546" s="27">
        <f t="shared" si="246"/>
        <v>145478</v>
      </c>
      <c r="J546" s="16">
        <f t="shared" si="234"/>
        <v>-145501.29999999999</v>
      </c>
      <c r="K546" s="16">
        <v>0</v>
      </c>
      <c r="L546" s="16">
        <v>0</v>
      </c>
      <c r="M546" s="16">
        <f t="shared" si="237"/>
        <v>99.983986397372405</v>
      </c>
    </row>
    <row r="547" spans="1:13" ht="33.75" outlineLevel="7">
      <c r="A547" s="24"/>
      <c r="B547" s="24"/>
      <c r="C547" s="24"/>
      <c r="D547" s="24" t="s">
        <v>20</v>
      </c>
      <c r="E547" s="25" t="s">
        <v>21</v>
      </c>
      <c r="F547" s="20">
        <v>0</v>
      </c>
      <c r="G547" s="21">
        <v>0</v>
      </c>
      <c r="H547" s="21">
        <v>145501.29999999999</v>
      </c>
      <c r="I547" s="21">
        <v>145478</v>
      </c>
      <c r="J547" s="16">
        <f t="shared" si="234"/>
        <v>-145501.29999999999</v>
      </c>
      <c r="K547" s="16">
        <v>0</v>
      </c>
      <c r="L547" s="16">
        <v>0</v>
      </c>
      <c r="M547" s="16">
        <f t="shared" si="237"/>
        <v>99.983986397372405</v>
      </c>
    </row>
    <row r="548" spans="1:13" outlineLevel="1">
      <c r="A548" s="14"/>
      <c r="B548" s="14" t="s">
        <v>436</v>
      </c>
      <c r="C548" s="14"/>
      <c r="D548" s="14"/>
      <c r="E548" s="15" t="s">
        <v>437</v>
      </c>
      <c r="F548" s="16">
        <v>43317406.060000002</v>
      </c>
      <c r="G548" s="17">
        <v>76637124.210000008</v>
      </c>
      <c r="H548" s="16">
        <f>H549+H555+H606</f>
        <v>78533675.99000001</v>
      </c>
      <c r="I548" s="17">
        <f>I549+I555+I606</f>
        <v>71820499.980000004</v>
      </c>
      <c r="J548" s="16">
        <f t="shared" si="234"/>
        <v>-1896551.7800000012</v>
      </c>
      <c r="K548" s="16">
        <f t="shared" si="235"/>
        <v>165.80055574084852</v>
      </c>
      <c r="L548" s="16">
        <f t="shared" si="236"/>
        <v>93.715024826869083</v>
      </c>
      <c r="M548" s="16">
        <f t="shared" si="237"/>
        <v>91.451850527339602</v>
      </c>
    </row>
    <row r="549" spans="1:13" outlineLevel="2">
      <c r="A549" s="14"/>
      <c r="B549" s="14" t="s">
        <v>438</v>
      </c>
      <c r="C549" s="14"/>
      <c r="D549" s="14"/>
      <c r="E549" s="15" t="s">
        <v>439</v>
      </c>
      <c r="F549" s="16">
        <v>6915047.4299999997</v>
      </c>
      <c r="G549" s="17">
        <v>6637027.6499999994</v>
      </c>
      <c r="H549" s="16">
        <f t="shared" ref="H549:I553" si="247">H550</f>
        <v>6637027.6500000004</v>
      </c>
      <c r="I549" s="17">
        <f t="shared" si="247"/>
        <v>6637027.6500000004</v>
      </c>
      <c r="J549" s="16">
        <f t="shared" si="234"/>
        <v>0</v>
      </c>
      <c r="K549" s="16">
        <f t="shared" si="235"/>
        <v>95.979495689446054</v>
      </c>
      <c r="L549" s="16">
        <f t="shared" si="236"/>
        <v>100.00000000000003</v>
      </c>
      <c r="M549" s="16">
        <f t="shared" si="237"/>
        <v>100</v>
      </c>
    </row>
    <row r="550" spans="1:13" ht="32.25" outlineLevel="3">
      <c r="A550" s="14"/>
      <c r="B550" s="14"/>
      <c r="C550" s="14" t="s">
        <v>74</v>
      </c>
      <c r="D550" s="14"/>
      <c r="E550" s="15" t="s">
        <v>75</v>
      </c>
      <c r="F550" s="16">
        <v>6915047.4299999997</v>
      </c>
      <c r="G550" s="17">
        <v>6637027.6499999994</v>
      </c>
      <c r="H550" s="16">
        <f t="shared" si="247"/>
        <v>6637027.6500000004</v>
      </c>
      <c r="I550" s="17">
        <f t="shared" si="247"/>
        <v>6637027.6500000004</v>
      </c>
      <c r="J550" s="16">
        <f t="shared" si="234"/>
        <v>0</v>
      </c>
      <c r="K550" s="16">
        <f t="shared" si="235"/>
        <v>95.979495689446054</v>
      </c>
      <c r="L550" s="16">
        <f t="shared" si="236"/>
        <v>100.00000000000003</v>
      </c>
      <c r="M550" s="16">
        <f t="shared" si="237"/>
        <v>100</v>
      </c>
    </row>
    <row r="551" spans="1:13" ht="53.25" outlineLevel="4">
      <c r="A551" s="14"/>
      <c r="B551" s="14"/>
      <c r="C551" s="14" t="s">
        <v>111</v>
      </c>
      <c r="D551" s="14"/>
      <c r="E551" s="15" t="s">
        <v>112</v>
      </c>
      <c r="F551" s="16">
        <v>6915047.4299999997</v>
      </c>
      <c r="G551" s="17">
        <v>6637027.6499999994</v>
      </c>
      <c r="H551" s="16">
        <f t="shared" si="247"/>
        <v>6637027.6500000004</v>
      </c>
      <c r="I551" s="17">
        <f t="shared" si="247"/>
        <v>6637027.6500000004</v>
      </c>
      <c r="J551" s="16">
        <f t="shared" si="234"/>
        <v>0</v>
      </c>
      <c r="K551" s="16">
        <f t="shared" si="235"/>
        <v>95.979495689446054</v>
      </c>
      <c r="L551" s="16">
        <f t="shared" si="236"/>
        <v>100.00000000000003</v>
      </c>
      <c r="M551" s="16">
        <f t="shared" si="237"/>
        <v>100</v>
      </c>
    </row>
    <row r="552" spans="1:13" ht="53.25" outlineLevel="5">
      <c r="A552" s="14"/>
      <c r="B552" s="14"/>
      <c r="C552" s="14" t="s">
        <v>440</v>
      </c>
      <c r="D552" s="14"/>
      <c r="E552" s="15" t="s">
        <v>441</v>
      </c>
      <c r="F552" s="16">
        <v>6915047.4299999997</v>
      </c>
      <c r="G552" s="17">
        <v>6637027.6499999994</v>
      </c>
      <c r="H552" s="16">
        <f t="shared" si="247"/>
        <v>6637027.6500000004</v>
      </c>
      <c r="I552" s="17">
        <f t="shared" si="247"/>
        <v>6637027.6500000004</v>
      </c>
      <c r="J552" s="16">
        <f t="shared" si="234"/>
        <v>0</v>
      </c>
      <c r="K552" s="16">
        <f t="shared" si="235"/>
        <v>95.979495689446054</v>
      </c>
      <c r="L552" s="16">
        <f t="shared" si="236"/>
        <v>100.00000000000003</v>
      </c>
      <c r="M552" s="16">
        <f t="shared" si="237"/>
        <v>100</v>
      </c>
    </row>
    <row r="553" spans="1:13" ht="53.25" outlineLevel="6">
      <c r="A553" s="14"/>
      <c r="B553" s="14"/>
      <c r="C553" s="14" t="s">
        <v>442</v>
      </c>
      <c r="D553" s="14"/>
      <c r="E553" s="15" t="s">
        <v>443</v>
      </c>
      <c r="F553" s="16">
        <v>6915047.4299999997</v>
      </c>
      <c r="G553" s="17">
        <v>6637027.6499999994</v>
      </c>
      <c r="H553" s="16">
        <f t="shared" si="247"/>
        <v>6637027.6500000004</v>
      </c>
      <c r="I553" s="17">
        <f t="shared" si="247"/>
        <v>6637027.6500000004</v>
      </c>
      <c r="J553" s="16">
        <f t="shared" si="234"/>
        <v>0</v>
      </c>
      <c r="K553" s="16">
        <f t="shared" si="235"/>
        <v>95.979495689446054</v>
      </c>
      <c r="L553" s="16">
        <f t="shared" si="236"/>
        <v>100.00000000000003</v>
      </c>
      <c r="M553" s="16">
        <f t="shared" si="237"/>
        <v>100</v>
      </c>
    </row>
    <row r="554" spans="1:13" ht="22.5" outlineLevel="7">
      <c r="A554" s="18"/>
      <c r="B554" s="18"/>
      <c r="C554" s="18"/>
      <c r="D554" s="18" t="s">
        <v>149</v>
      </c>
      <c r="E554" s="19" t="s">
        <v>150</v>
      </c>
      <c r="F554" s="20">
        <v>6915047.4299999997</v>
      </c>
      <c r="G554" s="21">
        <v>6637027.6499999994</v>
      </c>
      <c r="H554" s="21">
        <v>6637027.6500000004</v>
      </c>
      <c r="I554" s="21">
        <v>6637027.6500000004</v>
      </c>
      <c r="J554" s="16">
        <f t="shared" si="234"/>
        <v>0</v>
      </c>
      <c r="K554" s="16">
        <f t="shared" si="235"/>
        <v>95.979495689446054</v>
      </c>
      <c r="L554" s="16">
        <f t="shared" si="236"/>
        <v>100.00000000000003</v>
      </c>
      <c r="M554" s="16">
        <f t="shared" si="237"/>
        <v>100</v>
      </c>
    </row>
    <row r="555" spans="1:13" outlineLevel="2">
      <c r="A555" s="14"/>
      <c r="B555" s="14" t="s">
        <v>444</v>
      </c>
      <c r="C555" s="14"/>
      <c r="D555" s="14"/>
      <c r="E555" s="15" t="s">
        <v>445</v>
      </c>
      <c r="F555" s="16">
        <v>26450386.629999999</v>
      </c>
      <c r="G555" s="17">
        <v>57845782.560000002</v>
      </c>
      <c r="H555" s="16">
        <f>H556+H579+H596+H592</f>
        <v>59492599.340000004</v>
      </c>
      <c r="I555" s="17">
        <f>I556+I579+I596+I592</f>
        <v>54172960.530000001</v>
      </c>
      <c r="J555" s="16">
        <f t="shared" si="234"/>
        <v>-1646816.7800000012</v>
      </c>
      <c r="K555" s="16">
        <f t="shared" si="235"/>
        <v>204.80971143369638</v>
      </c>
      <c r="L555" s="16">
        <f t="shared" si="236"/>
        <v>93.650665843805641</v>
      </c>
      <c r="M555" s="16">
        <f t="shared" si="237"/>
        <v>91.058318397556832</v>
      </c>
    </row>
    <row r="556" spans="1:13" ht="32.25" outlineLevel="3">
      <c r="A556" s="14"/>
      <c r="B556" s="14"/>
      <c r="C556" s="14" t="s">
        <v>36</v>
      </c>
      <c r="D556" s="14"/>
      <c r="E556" s="15" t="s">
        <v>37</v>
      </c>
      <c r="F556" s="16">
        <v>18251900</v>
      </c>
      <c r="G556" s="17">
        <v>18256900</v>
      </c>
      <c r="H556" s="16">
        <f t="shared" ref="H556:I556" si="248">H557+H562+H574</f>
        <v>15558960</v>
      </c>
      <c r="I556" s="17">
        <f t="shared" si="248"/>
        <v>15483598.720000001</v>
      </c>
      <c r="J556" s="16">
        <f t="shared" si="234"/>
        <v>2697940</v>
      </c>
      <c r="K556" s="16">
        <f t="shared" si="235"/>
        <v>84.832804913461075</v>
      </c>
      <c r="L556" s="16">
        <f t="shared" si="236"/>
        <v>84.809571833115143</v>
      </c>
      <c r="M556" s="16">
        <f t="shared" si="237"/>
        <v>99.515640634078366</v>
      </c>
    </row>
    <row r="557" spans="1:13" ht="42.75" outlineLevel="4">
      <c r="A557" s="14"/>
      <c r="B557" s="14"/>
      <c r="C557" s="14" t="s">
        <v>38</v>
      </c>
      <c r="D557" s="14"/>
      <c r="E557" s="15" t="s">
        <v>39</v>
      </c>
      <c r="F557" s="16">
        <v>3205000</v>
      </c>
      <c r="G557" s="17">
        <v>3205000</v>
      </c>
      <c r="H557" s="16">
        <f t="shared" ref="H557:I558" si="249">H558</f>
        <v>3324290.4</v>
      </c>
      <c r="I557" s="17">
        <f t="shared" si="249"/>
        <v>3324290.4</v>
      </c>
      <c r="J557" s="16">
        <f t="shared" si="234"/>
        <v>-119290.39999999991</v>
      </c>
      <c r="K557" s="16">
        <f t="shared" si="235"/>
        <v>103.72200936037441</v>
      </c>
      <c r="L557" s="16">
        <f t="shared" si="236"/>
        <v>103.72200936037441</v>
      </c>
      <c r="M557" s="16">
        <f t="shared" si="237"/>
        <v>100</v>
      </c>
    </row>
    <row r="558" spans="1:13" ht="63.75" outlineLevel="5">
      <c r="A558" s="14"/>
      <c r="B558" s="14"/>
      <c r="C558" s="14" t="s">
        <v>446</v>
      </c>
      <c r="D558" s="14"/>
      <c r="E558" s="15" t="s">
        <v>447</v>
      </c>
      <c r="F558" s="16">
        <v>3205000</v>
      </c>
      <c r="G558" s="17">
        <v>3205000</v>
      </c>
      <c r="H558" s="16">
        <f t="shared" si="249"/>
        <v>3324290.4</v>
      </c>
      <c r="I558" s="17">
        <f t="shared" si="249"/>
        <v>3324290.4</v>
      </c>
      <c r="J558" s="16">
        <f t="shared" si="234"/>
        <v>-119290.39999999991</v>
      </c>
      <c r="K558" s="16">
        <f t="shared" si="235"/>
        <v>103.72200936037441</v>
      </c>
      <c r="L558" s="16">
        <f t="shared" si="236"/>
        <v>103.72200936037441</v>
      </c>
      <c r="M558" s="16">
        <f t="shared" si="237"/>
        <v>100</v>
      </c>
    </row>
    <row r="559" spans="1:13" ht="84.75" outlineLevel="6">
      <c r="A559" s="14"/>
      <c r="B559" s="14"/>
      <c r="C559" s="14" t="s">
        <v>448</v>
      </c>
      <c r="D559" s="14"/>
      <c r="E559" s="37" t="s">
        <v>449</v>
      </c>
      <c r="F559" s="16">
        <v>3205000</v>
      </c>
      <c r="G559" s="17">
        <v>3205000</v>
      </c>
      <c r="H559" s="16">
        <f t="shared" ref="H559:I559" si="250">H560+H561</f>
        <v>3324290.4</v>
      </c>
      <c r="I559" s="17">
        <f t="shared" si="250"/>
        <v>3324290.4</v>
      </c>
      <c r="J559" s="16">
        <f t="shared" si="234"/>
        <v>-119290.39999999991</v>
      </c>
      <c r="K559" s="16">
        <f t="shared" si="235"/>
        <v>103.72200936037441</v>
      </c>
      <c r="L559" s="16">
        <f t="shared" si="236"/>
        <v>103.72200936037441</v>
      </c>
      <c r="M559" s="16">
        <f t="shared" si="237"/>
        <v>100</v>
      </c>
    </row>
    <row r="560" spans="1:13" ht="22.5" outlineLevel="7">
      <c r="A560" s="18"/>
      <c r="B560" s="18"/>
      <c r="C560" s="18"/>
      <c r="D560" s="18" t="s">
        <v>149</v>
      </c>
      <c r="E560" s="19" t="s">
        <v>150</v>
      </c>
      <c r="F560" s="20">
        <v>1260000</v>
      </c>
      <c r="G560" s="21">
        <v>1260000</v>
      </c>
      <c r="H560" s="21">
        <v>1815290.4</v>
      </c>
      <c r="I560" s="21">
        <v>1815290.4</v>
      </c>
      <c r="J560" s="16">
        <f t="shared" si="234"/>
        <v>-555290.39999999991</v>
      </c>
      <c r="K560" s="16">
        <f t="shared" si="235"/>
        <v>144.07066666666665</v>
      </c>
      <c r="L560" s="16">
        <f t="shared" si="236"/>
        <v>144.07066666666665</v>
      </c>
      <c r="M560" s="16">
        <f t="shared" si="237"/>
        <v>100</v>
      </c>
    </row>
    <row r="561" spans="1:13" ht="33.75" outlineLevel="7">
      <c r="A561" s="18"/>
      <c r="B561" s="18"/>
      <c r="C561" s="18"/>
      <c r="D561" s="18" t="s">
        <v>117</v>
      </c>
      <c r="E561" s="19" t="s">
        <v>118</v>
      </c>
      <c r="F561" s="20">
        <v>1945000</v>
      </c>
      <c r="G561" s="21">
        <v>1945000</v>
      </c>
      <c r="H561" s="21">
        <v>1509000</v>
      </c>
      <c r="I561" s="21">
        <v>1509000</v>
      </c>
      <c r="J561" s="16">
        <f t="shared" si="234"/>
        <v>436000</v>
      </c>
      <c r="K561" s="16">
        <f t="shared" si="235"/>
        <v>77.583547557840618</v>
      </c>
      <c r="L561" s="16">
        <f t="shared" si="236"/>
        <v>77.583547557840618</v>
      </c>
      <c r="M561" s="16">
        <f t="shared" si="237"/>
        <v>100</v>
      </c>
    </row>
    <row r="562" spans="1:13" ht="53.25" outlineLevel="4">
      <c r="A562" s="14"/>
      <c r="B562" s="14"/>
      <c r="C562" s="14" t="s">
        <v>46</v>
      </c>
      <c r="D562" s="14"/>
      <c r="E562" s="15" t="s">
        <v>47</v>
      </c>
      <c r="F562" s="16">
        <v>14682100</v>
      </c>
      <c r="G562" s="17">
        <v>14687100</v>
      </c>
      <c r="H562" s="16">
        <f t="shared" ref="H562:I562" si="251">H563+H569+H566</f>
        <v>11869160</v>
      </c>
      <c r="I562" s="17">
        <f t="shared" si="251"/>
        <v>11793798.720000001</v>
      </c>
      <c r="J562" s="16">
        <f t="shared" si="234"/>
        <v>2817940</v>
      </c>
      <c r="K562" s="16">
        <f t="shared" si="235"/>
        <v>80.327737312782233</v>
      </c>
      <c r="L562" s="16">
        <f t="shared" si="236"/>
        <v>80.300390955328155</v>
      </c>
      <c r="M562" s="16">
        <f t="shared" si="237"/>
        <v>99.36506644109609</v>
      </c>
    </row>
    <row r="563" spans="1:13" ht="32.25" outlineLevel="5">
      <c r="A563" s="14"/>
      <c r="B563" s="14"/>
      <c r="C563" s="14" t="s">
        <v>48</v>
      </c>
      <c r="D563" s="14"/>
      <c r="E563" s="15" t="s">
        <v>41</v>
      </c>
      <c r="F563" s="16">
        <v>9690700</v>
      </c>
      <c r="G563" s="17">
        <v>9690700</v>
      </c>
      <c r="H563" s="16">
        <f t="shared" ref="H563:I564" si="252">H564</f>
        <v>6987760</v>
      </c>
      <c r="I563" s="17">
        <f t="shared" si="252"/>
        <v>6987760</v>
      </c>
      <c r="J563" s="16">
        <f t="shared" si="234"/>
        <v>2702940</v>
      </c>
      <c r="K563" s="16">
        <f t="shared" si="235"/>
        <v>72.107897262323675</v>
      </c>
      <c r="L563" s="16">
        <f t="shared" si="236"/>
        <v>72.107897262323675</v>
      </c>
      <c r="M563" s="16">
        <f t="shared" si="237"/>
        <v>100</v>
      </c>
    </row>
    <row r="564" spans="1:13" ht="32.25" outlineLevel="6">
      <c r="A564" s="14"/>
      <c r="B564" s="14"/>
      <c r="C564" s="14" t="s">
        <v>49</v>
      </c>
      <c r="D564" s="14"/>
      <c r="E564" s="15" t="s">
        <v>43</v>
      </c>
      <c r="F564" s="16">
        <v>9690700</v>
      </c>
      <c r="G564" s="17">
        <v>9690700</v>
      </c>
      <c r="H564" s="16">
        <f t="shared" si="252"/>
        <v>6987760</v>
      </c>
      <c r="I564" s="17">
        <f t="shared" si="252"/>
        <v>6987760</v>
      </c>
      <c r="J564" s="16">
        <f t="shared" si="234"/>
        <v>2702940</v>
      </c>
      <c r="K564" s="16">
        <f t="shared" si="235"/>
        <v>72.107897262323675</v>
      </c>
      <c r="L564" s="16">
        <f t="shared" si="236"/>
        <v>72.107897262323675</v>
      </c>
      <c r="M564" s="16">
        <f t="shared" si="237"/>
        <v>100</v>
      </c>
    </row>
    <row r="565" spans="1:13" ht="33.75" outlineLevel="7">
      <c r="A565" s="18"/>
      <c r="B565" s="18"/>
      <c r="C565" s="18"/>
      <c r="D565" s="18" t="s">
        <v>117</v>
      </c>
      <c r="E565" s="19" t="s">
        <v>118</v>
      </c>
      <c r="F565" s="20">
        <v>9690700</v>
      </c>
      <c r="G565" s="21">
        <v>9690700</v>
      </c>
      <c r="H565" s="21">
        <v>6987760</v>
      </c>
      <c r="I565" s="21">
        <v>6987760</v>
      </c>
      <c r="J565" s="16">
        <f t="shared" si="234"/>
        <v>2702940</v>
      </c>
      <c r="K565" s="16">
        <f t="shared" si="235"/>
        <v>72.107897262323675</v>
      </c>
      <c r="L565" s="16">
        <f t="shared" si="236"/>
        <v>72.107897262323675</v>
      </c>
      <c r="M565" s="16">
        <f t="shared" si="237"/>
        <v>100</v>
      </c>
    </row>
    <row r="566" spans="1:13" ht="32.25" outlineLevel="7">
      <c r="A566" s="22"/>
      <c r="B566" s="22"/>
      <c r="C566" s="22" t="s">
        <v>538</v>
      </c>
      <c r="D566" s="22"/>
      <c r="E566" s="23" t="s">
        <v>539</v>
      </c>
      <c r="F566" s="20">
        <v>0</v>
      </c>
      <c r="G566" s="27">
        <v>5000</v>
      </c>
      <c r="H566" s="28">
        <f t="shared" ref="H566:I567" si="253">H567</f>
        <v>10000</v>
      </c>
      <c r="I566" s="27">
        <f t="shared" si="253"/>
        <v>10000</v>
      </c>
      <c r="J566" s="16">
        <f t="shared" si="234"/>
        <v>-5000</v>
      </c>
      <c r="K566" s="16">
        <v>0</v>
      </c>
      <c r="L566" s="16">
        <f t="shared" si="236"/>
        <v>200</v>
      </c>
      <c r="M566" s="16">
        <f t="shared" si="237"/>
        <v>100</v>
      </c>
    </row>
    <row r="567" spans="1:13" ht="32.25" outlineLevel="7">
      <c r="A567" s="22"/>
      <c r="B567" s="22"/>
      <c r="C567" s="22" t="s">
        <v>540</v>
      </c>
      <c r="D567" s="22"/>
      <c r="E567" s="23" t="s">
        <v>541</v>
      </c>
      <c r="F567" s="20">
        <v>0</v>
      </c>
      <c r="G567" s="27">
        <v>5000</v>
      </c>
      <c r="H567" s="28">
        <f t="shared" si="253"/>
        <v>10000</v>
      </c>
      <c r="I567" s="27">
        <f t="shared" si="253"/>
        <v>10000</v>
      </c>
      <c r="J567" s="16">
        <f t="shared" si="234"/>
        <v>-5000</v>
      </c>
      <c r="K567" s="16">
        <v>0</v>
      </c>
      <c r="L567" s="16">
        <f t="shared" si="236"/>
        <v>200</v>
      </c>
      <c r="M567" s="16">
        <f t="shared" si="237"/>
        <v>100</v>
      </c>
    </row>
    <row r="568" spans="1:13" ht="22.5" outlineLevel="7">
      <c r="A568" s="24"/>
      <c r="B568" s="24"/>
      <c r="C568" s="24"/>
      <c r="D568" s="24" t="s">
        <v>149</v>
      </c>
      <c r="E568" s="25" t="s">
        <v>150</v>
      </c>
      <c r="F568" s="20">
        <v>0</v>
      </c>
      <c r="G568" s="21">
        <v>5000</v>
      </c>
      <c r="H568" s="21">
        <v>10000</v>
      </c>
      <c r="I568" s="21">
        <v>10000</v>
      </c>
      <c r="J568" s="16">
        <f t="shared" si="234"/>
        <v>-5000</v>
      </c>
      <c r="K568" s="16">
        <v>0</v>
      </c>
      <c r="L568" s="16">
        <f t="shared" si="236"/>
        <v>200</v>
      </c>
      <c r="M568" s="16">
        <f t="shared" si="237"/>
        <v>100</v>
      </c>
    </row>
    <row r="569" spans="1:13" ht="63.75" outlineLevel="5">
      <c r="A569" s="14"/>
      <c r="B569" s="14"/>
      <c r="C569" s="14" t="s">
        <v>450</v>
      </c>
      <c r="D569" s="14"/>
      <c r="E569" s="15" t="s">
        <v>447</v>
      </c>
      <c r="F569" s="16">
        <v>4991400</v>
      </c>
      <c r="G569" s="17">
        <v>4991400</v>
      </c>
      <c r="H569" s="16">
        <f t="shared" ref="H569:I569" si="254">H570</f>
        <v>4871400</v>
      </c>
      <c r="I569" s="17">
        <f t="shared" si="254"/>
        <v>4796038.7200000007</v>
      </c>
      <c r="J569" s="16">
        <f t="shared" si="234"/>
        <v>120000</v>
      </c>
      <c r="K569" s="16">
        <f t="shared" si="235"/>
        <v>96.086042392915829</v>
      </c>
      <c r="L569" s="16">
        <f t="shared" si="236"/>
        <v>96.086042392915829</v>
      </c>
      <c r="M569" s="16">
        <f t="shared" si="237"/>
        <v>98.452985178798713</v>
      </c>
    </row>
    <row r="570" spans="1:13" ht="84.75" outlineLevel="6">
      <c r="A570" s="14"/>
      <c r="B570" s="14"/>
      <c r="C570" s="14" t="s">
        <v>451</v>
      </c>
      <c r="D570" s="14"/>
      <c r="E570" s="37" t="s">
        <v>449</v>
      </c>
      <c r="F570" s="16">
        <v>4991400</v>
      </c>
      <c r="G570" s="17">
        <v>4991400</v>
      </c>
      <c r="H570" s="16">
        <f t="shared" ref="H570:I570" si="255">H571+H572+H573</f>
        <v>4871400</v>
      </c>
      <c r="I570" s="17">
        <f t="shared" si="255"/>
        <v>4796038.7200000007</v>
      </c>
      <c r="J570" s="16">
        <f t="shared" si="234"/>
        <v>120000</v>
      </c>
      <c r="K570" s="16">
        <f t="shared" si="235"/>
        <v>96.086042392915829</v>
      </c>
      <c r="L570" s="16">
        <f t="shared" si="236"/>
        <v>96.086042392915829</v>
      </c>
      <c r="M570" s="16">
        <f t="shared" si="237"/>
        <v>98.452985178798713</v>
      </c>
    </row>
    <row r="571" spans="1:13" ht="67.5" outlineLevel="7">
      <c r="A571" s="18"/>
      <c r="B571" s="18"/>
      <c r="C571" s="18"/>
      <c r="D571" s="18" t="s">
        <v>18</v>
      </c>
      <c r="E571" s="19" t="s">
        <v>19</v>
      </c>
      <c r="F571" s="20">
        <v>520000</v>
      </c>
      <c r="G571" s="21">
        <v>520000</v>
      </c>
      <c r="H571" s="21">
        <v>498000</v>
      </c>
      <c r="I571" s="21">
        <v>498000</v>
      </c>
      <c r="J571" s="16">
        <f t="shared" si="234"/>
        <v>22000</v>
      </c>
      <c r="K571" s="16">
        <f t="shared" si="235"/>
        <v>95.769230769230774</v>
      </c>
      <c r="L571" s="16">
        <f t="shared" si="236"/>
        <v>95.769230769230774</v>
      </c>
      <c r="M571" s="16">
        <f t="shared" si="237"/>
        <v>100</v>
      </c>
    </row>
    <row r="572" spans="1:13" ht="22.5" outlineLevel="7">
      <c r="A572" s="18"/>
      <c r="B572" s="18"/>
      <c r="C572" s="18"/>
      <c r="D572" s="18" t="s">
        <v>149</v>
      </c>
      <c r="E572" s="19" t="s">
        <v>150</v>
      </c>
      <c r="F572" s="20">
        <v>2301400</v>
      </c>
      <c r="G572" s="21">
        <v>2301400</v>
      </c>
      <c r="H572" s="21">
        <v>2568400</v>
      </c>
      <c r="I572" s="21">
        <v>2493038.7200000002</v>
      </c>
      <c r="J572" s="16">
        <f t="shared" si="234"/>
        <v>-267000</v>
      </c>
      <c r="K572" s="16">
        <f t="shared" si="235"/>
        <v>108.32704962196924</v>
      </c>
      <c r="L572" s="16">
        <f t="shared" si="236"/>
        <v>108.32704962196924</v>
      </c>
      <c r="M572" s="16">
        <f t="shared" si="237"/>
        <v>97.065827752686502</v>
      </c>
    </row>
    <row r="573" spans="1:13" ht="33.75" outlineLevel="7">
      <c r="A573" s="18"/>
      <c r="B573" s="18"/>
      <c r="C573" s="18"/>
      <c r="D573" s="18" t="s">
        <v>117</v>
      </c>
      <c r="E573" s="19" t="s">
        <v>118</v>
      </c>
      <c r="F573" s="20">
        <v>2170000</v>
      </c>
      <c r="G573" s="21">
        <v>2170000</v>
      </c>
      <c r="H573" s="21">
        <v>1805000</v>
      </c>
      <c r="I573" s="21">
        <v>1805000</v>
      </c>
      <c r="J573" s="16">
        <f t="shared" si="234"/>
        <v>365000</v>
      </c>
      <c r="K573" s="16">
        <f t="shared" si="235"/>
        <v>83.179723502304142</v>
      </c>
      <c r="L573" s="16">
        <f t="shared" si="236"/>
        <v>83.179723502304142</v>
      </c>
      <c r="M573" s="16">
        <f t="shared" si="237"/>
        <v>100</v>
      </c>
    </row>
    <row r="574" spans="1:13" ht="42.75" outlineLevel="4">
      <c r="A574" s="14"/>
      <c r="B574" s="14"/>
      <c r="C574" s="14" t="s">
        <v>386</v>
      </c>
      <c r="D574" s="14"/>
      <c r="E574" s="15" t="s">
        <v>387</v>
      </c>
      <c r="F574" s="16">
        <v>364800</v>
      </c>
      <c r="G574" s="17">
        <v>364800</v>
      </c>
      <c r="H574" s="16">
        <f t="shared" ref="H574:I575" si="256">H575</f>
        <v>365509.6</v>
      </c>
      <c r="I574" s="17">
        <f t="shared" si="256"/>
        <v>365509.6</v>
      </c>
      <c r="J574" s="16">
        <f t="shared" si="234"/>
        <v>-709.59999999997672</v>
      </c>
      <c r="K574" s="16">
        <f t="shared" si="235"/>
        <v>100.19451754385965</v>
      </c>
      <c r="L574" s="16">
        <f t="shared" si="236"/>
        <v>100.19451754385965</v>
      </c>
      <c r="M574" s="16">
        <f t="shared" si="237"/>
        <v>100</v>
      </c>
    </row>
    <row r="575" spans="1:13" ht="63.75" outlineLevel="5">
      <c r="A575" s="14"/>
      <c r="B575" s="14"/>
      <c r="C575" s="14" t="s">
        <v>452</v>
      </c>
      <c r="D575" s="14"/>
      <c r="E575" s="15" t="s">
        <v>447</v>
      </c>
      <c r="F575" s="16">
        <v>364800</v>
      </c>
      <c r="G575" s="17">
        <v>364800</v>
      </c>
      <c r="H575" s="16">
        <f t="shared" si="256"/>
        <v>365509.6</v>
      </c>
      <c r="I575" s="17">
        <f t="shared" si="256"/>
        <v>365509.6</v>
      </c>
      <c r="J575" s="16">
        <f t="shared" si="234"/>
        <v>-709.59999999997672</v>
      </c>
      <c r="K575" s="16">
        <f t="shared" si="235"/>
        <v>100.19451754385965</v>
      </c>
      <c r="L575" s="16">
        <f t="shared" si="236"/>
        <v>100.19451754385965</v>
      </c>
      <c r="M575" s="16">
        <f t="shared" si="237"/>
        <v>100</v>
      </c>
    </row>
    <row r="576" spans="1:13" ht="84.75" outlineLevel="6">
      <c r="A576" s="14"/>
      <c r="B576" s="14"/>
      <c r="C576" s="14" t="s">
        <v>453</v>
      </c>
      <c r="D576" s="14"/>
      <c r="E576" s="37" t="s">
        <v>449</v>
      </c>
      <c r="F576" s="16">
        <v>364800</v>
      </c>
      <c r="G576" s="17">
        <v>364800</v>
      </c>
      <c r="H576" s="16">
        <f t="shared" ref="H576:I576" si="257">H577+H578</f>
        <v>365509.6</v>
      </c>
      <c r="I576" s="17">
        <f t="shared" si="257"/>
        <v>365509.6</v>
      </c>
      <c r="J576" s="16">
        <f t="shared" si="234"/>
        <v>-709.59999999997672</v>
      </c>
      <c r="K576" s="16">
        <f t="shared" si="235"/>
        <v>100.19451754385965</v>
      </c>
      <c r="L576" s="16">
        <f t="shared" si="236"/>
        <v>100.19451754385965</v>
      </c>
      <c r="M576" s="16">
        <f t="shared" si="237"/>
        <v>100</v>
      </c>
    </row>
    <row r="577" spans="1:13" ht="22.5" outlineLevel="7">
      <c r="A577" s="18"/>
      <c r="B577" s="18"/>
      <c r="C577" s="18"/>
      <c r="D577" s="18" t="s">
        <v>149</v>
      </c>
      <c r="E577" s="19" t="s">
        <v>150</v>
      </c>
      <c r="F577" s="20">
        <v>23000</v>
      </c>
      <c r="G577" s="21">
        <v>23000</v>
      </c>
      <c r="H577" s="21">
        <v>23709.599999999999</v>
      </c>
      <c r="I577" s="21">
        <v>23709.599999999999</v>
      </c>
      <c r="J577" s="16">
        <f t="shared" si="234"/>
        <v>-709.59999999999854</v>
      </c>
      <c r="K577" s="16">
        <f t="shared" si="235"/>
        <v>103.08521739130434</v>
      </c>
      <c r="L577" s="16">
        <f t="shared" si="236"/>
        <v>103.08521739130434</v>
      </c>
      <c r="M577" s="16">
        <f t="shared" si="237"/>
        <v>100</v>
      </c>
    </row>
    <row r="578" spans="1:13" ht="33.75" outlineLevel="7">
      <c r="A578" s="18"/>
      <c r="B578" s="18"/>
      <c r="C578" s="18"/>
      <c r="D578" s="18" t="s">
        <v>117</v>
      </c>
      <c r="E578" s="19" t="s">
        <v>118</v>
      </c>
      <c r="F578" s="20">
        <v>341800</v>
      </c>
      <c r="G578" s="21">
        <v>341800</v>
      </c>
      <c r="H578" s="21">
        <v>341800</v>
      </c>
      <c r="I578" s="21">
        <v>341800</v>
      </c>
      <c r="J578" s="16">
        <f t="shared" si="234"/>
        <v>0</v>
      </c>
      <c r="K578" s="16">
        <f t="shared" si="235"/>
        <v>100</v>
      </c>
      <c r="L578" s="16">
        <f t="shared" si="236"/>
        <v>100</v>
      </c>
      <c r="M578" s="16">
        <f t="shared" si="237"/>
        <v>100</v>
      </c>
    </row>
    <row r="579" spans="1:13" ht="32.25" outlineLevel="3">
      <c r="A579" s="14"/>
      <c r="B579" s="14"/>
      <c r="C579" s="14" t="s">
        <v>74</v>
      </c>
      <c r="D579" s="14"/>
      <c r="E579" s="15" t="s">
        <v>75</v>
      </c>
      <c r="F579" s="16">
        <v>517820</v>
      </c>
      <c r="G579" s="17">
        <v>267520</v>
      </c>
      <c r="H579" s="16">
        <f>H580+H588</f>
        <v>6015274</v>
      </c>
      <c r="I579" s="17">
        <f>I580+I588</f>
        <v>6015274</v>
      </c>
      <c r="J579" s="16">
        <f t="shared" si="234"/>
        <v>-5747754</v>
      </c>
      <c r="K579" s="16">
        <f t="shared" si="235"/>
        <v>1161.6534703178711</v>
      </c>
      <c r="L579" s="16">
        <f t="shared" si="236"/>
        <v>2248.5324461722489</v>
      </c>
      <c r="M579" s="16">
        <f t="shared" si="237"/>
        <v>100</v>
      </c>
    </row>
    <row r="580" spans="1:13" ht="53.25" outlineLevel="4">
      <c r="A580" s="14"/>
      <c r="B580" s="14"/>
      <c r="C580" s="14" t="s">
        <v>111</v>
      </c>
      <c r="D580" s="14"/>
      <c r="E580" s="15" t="s">
        <v>112</v>
      </c>
      <c r="F580" s="16">
        <v>267520</v>
      </c>
      <c r="G580" s="17">
        <v>267520</v>
      </c>
      <c r="H580" s="16">
        <f t="shared" ref="H580:I580" si="258">H581</f>
        <v>6015274</v>
      </c>
      <c r="I580" s="17">
        <f t="shared" si="258"/>
        <v>6015274</v>
      </c>
      <c r="J580" s="16">
        <f t="shared" si="234"/>
        <v>-5747754</v>
      </c>
      <c r="K580" s="16">
        <f t="shared" si="235"/>
        <v>2248.5324461722489</v>
      </c>
      <c r="L580" s="16">
        <f t="shared" si="236"/>
        <v>2248.5324461722489</v>
      </c>
      <c r="M580" s="16">
        <f t="shared" si="237"/>
        <v>100</v>
      </c>
    </row>
    <row r="581" spans="1:13" ht="53.25" outlineLevel="5">
      <c r="A581" s="14"/>
      <c r="B581" s="14"/>
      <c r="C581" s="14" t="s">
        <v>440</v>
      </c>
      <c r="D581" s="14"/>
      <c r="E581" s="15" t="s">
        <v>441</v>
      </c>
      <c r="F581" s="16">
        <v>267520</v>
      </c>
      <c r="G581" s="17">
        <v>267520</v>
      </c>
      <c r="H581" s="16">
        <f>H586+H582+H584</f>
        <v>6015274</v>
      </c>
      <c r="I581" s="17">
        <f>I586+I582+I584</f>
        <v>6015274</v>
      </c>
      <c r="J581" s="16">
        <f t="shared" si="234"/>
        <v>-5747754</v>
      </c>
      <c r="K581" s="16">
        <f t="shared" si="235"/>
        <v>2248.5324461722489</v>
      </c>
      <c r="L581" s="16">
        <f t="shared" si="236"/>
        <v>2248.5324461722489</v>
      </c>
      <c r="M581" s="16">
        <f t="shared" si="237"/>
        <v>100</v>
      </c>
    </row>
    <row r="582" spans="1:13" ht="53.25" outlineLevel="5">
      <c r="A582" s="14"/>
      <c r="B582" s="14"/>
      <c r="C582" s="14" t="s">
        <v>601</v>
      </c>
      <c r="D582" s="14"/>
      <c r="E582" s="15" t="s">
        <v>574</v>
      </c>
      <c r="F582" s="16">
        <v>0</v>
      </c>
      <c r="G582" s="17">
        <v>0</v>
      </c>
      <c r="H582" s="16">
        <f>H583</f>
        <v>2900226</v>
      </c>
      <c r="I582" s="17">
        <f>I583</f>
        <v>2900226</v>
      </c>
      <c r="J582" s="16">
        <f t="shared" si="234"/>
        <v>-2900226</v>
      </c>
      <c r="K582" s="16">
        <v>0</v>
      </c>
      <c r="L582" s="16">
        <v>0</v>
      </c>
      <c r="M582" s="16">
        <f t="shared" si="237"/>
        <v>100</v>
      </c>
    </row>
    <row r="583" spans="1:13" s="1" customFormat="1" ht="22.5" outlineLevel="5">
      <c r="A583" s="29"/>
      <c r="B583" s="29"/>
      <c r="C583" s="29"/>
      <c r="D583" s="29" t="s">
        <v>149</v>
      </c>
      <c r="E583" s="30" t="s">
        <v>150</v>
      </c>
      <c r="F583" s="31">
        <v>0</v>
      </c>
      <c r="G583" s="26">
        <v>0</v>
      </c>
      <c r="H583" s="31">
        <v>2900226</v>
      </c>
      <c r="I583" s="26">
        <v>2900226</v>
      </c>
      <c r="J583" s="16">
        <f t="shared" si="234"/>
        <v>-2900226</v>
      </c>
      <c r="K583" s="16">
        <v>0</v>
      </c>
      <c r="L583" s="16">
        <v>0</v>
      </c>
      <c r="M583" s="16">
        <f t="shared" si="237"/>
        <v>100</v>
      </c>
    </row>
    <row r="584" spans="1:13" s="2" customFormat="1" ht="53.25" outlineLevel="5">
      <c r="A584" s="14"/>
      <c r="B584" s="14"/>
      <c r="C584" s="14" t="s">
        <v>613</v>
      </c>
      <c r="D584" s="14"/>
      <c r="E584" s="15" t="s">
        <v>590</v>
      </c>
      <c r="F584" s="16">
        <v>0</v>
      </c>
      <c r="G584" s="17">
        <v>0</v>
      </c>
      <c r="H584" s="16">
        <f>H585</f>
        <v>2847528</v>
      </c>
      <c r="I584" s="17">
        <f>I585</f>
        <v>2847528</v>
      </c>
      <c r="J584" s="16">
        <f t="shared" ref="J584:J647" si="259">G584-H584</f>
        <v>-2847528</v>
      </c>
      <c r="K584" s="16">
        <v>0</v>
      </c>
      <c r="L584" s="16">
        <v>0</v>
      </c>
      <c r="M584" s="16">
        <f t="shared" ref="M584:M647" si="260">I584/H584*100</f>
        <v>100</v>
      </c>
    </row>
    <row r="585" spans="1:13" s="1" customFormat="1" ht="22.5" outlineLevel="5">
      <c r="A585" s="29"/>
      <c r="B585" s="29"/>
      <c r="C585" s="29"/>
      <c r="D585" s="29" t="s">
        <v>149</v>
      </c>
      <c r="E585" s="30" t="s">
        <v>150</v>
      </c>
      <c r="F585" s="31">
        <v>0</v>
      </c>
      <c r="G585" s="26">
        <v>0</v>
      </c>
      <c r="H585" s="31">
        <v>2847528</v>
      </c>
      <c r="I585" s="26">
        <v>2847528</v>
      </c>
      <c r="J585" s="16">
        <f t="shared" si="259"/>
        <v>-2847528</v>
      </c>
      <c r="K585" s="16">
        <v>0</v>
      </c>
      <c r="L585" s="16">
        <v>0</v>
      </c>
      <c r="M585" s="16">
        <f t="shared" si="260"/>
        <v>100</v>
      </c>
    </row>
    <row r="586" spans="1:13" ht="42.75" outlineLevel="6">
      <c r="A586" s="14"/>
      <c r="B586" s="14"/>
      <c r="C586" s="14" t="s">
        <v>454</v>
      </c>
      <c r="D586" s="14"/>
      <c r="E586" s="15" t="s">
        <v>455</v>
      </c>
      <c r="F586" s="16">
        <v>267520</v>
      </c>
      <c r="G586" s="17">
        <v>267520</v>
      </c>
      <c r="H586" s="16">
        <f>H587</f>
        <v>267520</v>
      </c>
      <c r="I586" s="17">
        <f>I587</f>
        <v>267520</v>
      </c>
      <c r="J586" s="16">
        <f t="shared" si="259"/>
        <v>0</v>
      </c>
      <c r="K586" s="16">
        <f t="shared" ref="K586:K647" si="261">I586/F586*100</f>
        <v>100</v>
      </c>
      <c r="L586" s="16">
        <f t="shared" ref="L586:L647" si="262">I586/G586*100</f>
        <v>100</v>
      </c>
      <c r="M586" s="16">
        <f t="shared" si="260"/>
        <v>100</v>
      </c>
    </row>
    <row r="587" spans="1:13" ht="33.75" outlineLevel="7">
      <c r="A587" s="18"/>
      <c r="B587" s="18"/>
      <c r="C587" s="18"/>
      <c r="D587" s="18" t="s">
        <v>20</v>
      </c>
      <c r="E587" s="19" t="s">
        <v>21</v>
      </c>
      <c r="F587" s="20">
        <v>267520</v>
      </c>
      <c r="G587" s="21">
        <v>267520</v>
      </c>
      <c r="H587" s="21">
        <v>267520</v>
      </c>
      <c r="I587" s="21">
        <v>267520</v>
      </c>
      <c r="J587" s="16">
        <f t="shared" si="259"/>
        <v>0</v>
      </c>
      <c r="K587" s="16">
        <f t="shared" si="261"/>
        <v>100</v>
      </c>
      <c r="L587" s="16">
        <f t="shared" si="262"/>
        <v>100</v>
      </c>
      <c r="M587" s="16">
        <f t="shared" si="260"/>
        <v>100</v>
      </c>
    </row>
    <row r="588" spans="1:13" ht="32.25" outlineLevel="4">
      <c r="A588" s="14"/>
      <c r="B588" s="14"/>
      <c r="C588" s="14" t="s">
        <v>456</v>
      </c>
      <c r="D588" s="14"/>
      <c r="E588" s="15" t="s">
        <v>457</v>
      </c>
      <c r="F588" s="16">
        <v>250300</v>
      </c>
      <c r="G588" s="17">
        <v>0</v>
      </c>
      <c r="H588" s="16">
        <f t="shared" ref="H588:I590" si="263">H589</f>
        <v>0</v>
      </c>
      <c r="I588" s="17">
        <f t="shared" si="263"/>
        <v>0</v>
      </c>
      <c r="J588" s="16">
        <f t="shared" si="259"/>
        <v>0</v>
      </c>
      <c r="K588" s="16">
        <f t="shared" si="261"/>
        <v>0</v>
      </c>
      <c r="L588" s="16">
        <v>0</v>
      </c>
      <c r="M588" s="16">
        <v>0</v>
      </c>
    </row>
    <row r="589" spans="1:13" ht="63.75" outlineLevel="5">
      <c r="A589" s="14"/>
      <c r="B589" s="14"/>
      <c r="C589" s="14" t="s">
        <v>458</v>
      </c>
      <c r="D589" s="14"/>
      <c r="E589" s="15" t="s">
        <v>459</v>
      </c>
      <c r="F589" s="16">
        <v>250300</v>
      </c>
      <c r="G589" s="17">
        <v>0</v>
      </c>
      <c r="H589" s="16">
        <f t="shared" si="263"/>
        <v>0</v>
      </c>
      <c r="I589" s="17">
        <f t="shared" si="263"/>
        <v>0</v>
      </c>
      <c r="J589" s="16">
        <f t="shared" si="259"/>
        <v>0</v>
      </c>
      <c r="K589" s="16">
        <f t="shared" si="261"/>
        <v>0</v>
      </c>
      <c r="L589" s="16">
        <v>0</v>
      </c>
      <c r="M589" s="16">
        <v>0</v>
      </c>
    </row>
    <row r="590" spans="1:13" ht="63.75" outlineLevel="6">
      <c r="A590" s="14"/>
      <c r="B590" s="14"/>
      <c r="C590" s="14" t="s">
        <v>460</v>
      </c>
      <c r="D590" s="14"/>
      <c r="E590" s="15" t="s">
        <v>461</v>
      </c>
      <c r="F590" s="16">
        <v>250300</v>
      </c>
      <c r="G590" s="17">
        <v>0</v>
      </c>
      <c r="H590" s="16">
        <f t="shared" si="263"/>
        <v>0</v>
      </c>
      <c r="I590" s="17">
        <f t="shared" si="263"/>
        <v>0</v>
      </c>
      <c r="J590" s="16">
        <f t="shared" si="259"/>
        <v>0</v>
      </c>
      <c r="K590" s="16">
        <f t="shared" si="261"/>
        <v>0</v>
      </c>
      <c r="L590" s="16">
        <v>0</v>
      </c>
      <c r="M590" s="16">
        <v>0</v>
      </c>
    </row>
    <row r="591" spans="1:13" ht="22.5" outlineLevel="7">
      <c r="A591" s="18"/>
      <c r="B591" s="18"/>
      <c r="C591" s="18"/>
      <c r="D591" s="18" t="s">
        <v>149</v>
      </c>
      <c r="E591" s="19" t="s">
        <v>150</v>
      </c>
      <c r="F591" s="20">
        <v>250300</v>
      </c>
      <c r="G591" s="21">
        <v>0</v>
      </c>
      <c r="H591" s="21">
        <v>0</v>
      </c>
      <c r="I591" s="21">
        <v>0</v>
      </c>
      <c r="J591" s="16">
        <f t="shared" si="259"/>
        <v>0</v>
      </c>
      <c r="K591" s="16">
        <f t="shared" si="261"/>
        <v>0</v>
      </c>
      <c r="L591" s="16">
        <v>0</v>
      </c>
      <c r="M591" s="16">
        <v>0</v>
      </c>
    </row>
    <row r="592" spans="1:13" ht="42.75" outlineLevel="7">
      <c r="A592" s="22"/>
      <c r="B592" s="22"/>
      <c r="C592" s="22" t="s">
        <v>82</v>
      </c>
      <c r="D592" s="22"/>
      <c r="E592" s="23" t="s">
        <v>83</v>
      </c>
      <c r="F592" s="20">
        <v>0</v>
      </c>
      <c r="G592" s="27">
        <v>153108</v>
      </c>
      <c r="H592" s="28">
        <f t="shared" ref="H592:I594" si="264">H593</f>
        <v>161561</v>
      </c>
      <c r="I592" s="27">
        <f t="shared" si="264"/>
        <v>147239.47</v>
      </c>
      <c r="J592" s="16">
        <f t="shared" si="259"/>
        <v>-8453</v>
      </c>
      <c r="K592" s="16">
        <v>0</v>
      </c>
      <c r="L592" s="16">
        <f t="shared" si="262"/>
        <v>96.167065078245415</v>
      </c>
      <c r="M592" s="16">
        <f t="shared" si="260"/>
        <v>91.135527757317675</v>
      </c>
    </row>
    <row r="593" spans="1:13" ht="32.25" outlineLevel="7">
      <c r="A593" s="22"/>
      <c r="B593" s="22"/>
      <c r="C593" s="22" t="s">
        <v>84</v>
      </c>
      <c r="D593" s="22"/>
      <c r="E593" s="23" t="s">
        <v>85</v>
      </c>
      <c r="F593" s="20">
        <v>0</v>
      </c>
      <c r="G593" s="27">
        <v>153108</v>
      </c>
      <c r="H593" s="28">
        <f t="shared" si="264"/>
        <v>161561</v>
      </c>
      <c r="I593" s="27">
        <f t="shared" si="264"/>
        <v>147239.47</v>
      </c>
      <c r="J593" s="16">
        <f t="shared" si="259"/>
        <v>-8453</v>
      </c>
      <c r="K593" s="16">
        <v>0</v>
      </c>
      <c r="L593" s="16">
        <f t="shared" si="262"/>
        <v>96.167065078245415</v>
      </c>
      <c r="M593" s="16">
        <f t="shared" si="260"/>
        <v>91.135527757317675</v>
      </c>
    </row>
    <row r="594" spans="1:13" ht="105.75" outlineLevel="7">
      <c r="A594" s="22"/>
      <c r="B594" s="22"/>
      <c r="C594" s="22" t="s">
        <v>522</v>
      </c>
      <c r="D594" s="22"/>
      <c r="E594" s="40" t="s">
        <v>523</v>
      </c>
      <c r="F594" s="20">
        <v>0</v>
      </c>
      <c r="G594" s="27">
        <v>153108</v>
      </c>
      <c r="H594" s="28">
        <f t="shared" si="264"/>
        <v>161561</v>
      </c>
      <c r="I594" s="27">
        <f t="shared" si="264"/>
        <v>147239.47</v>
      </c>
      <c r="J594" s="16">
        <f t="shared" si="259"/>
        <v>-8453</v>
      </c>
      <c r="K594" s="16">
        <v>0</v>
      </c>
      <c r="L594" s="16">
        <f t="shared" si="262"/>
        <v>96.167065078245415</v>
      </c>
      <c r="M594" s="16">
        <f t="shared" si="260"/>
        <v>91.135527757317675</v>
      </c>
    </row>
    <row r="595" spans="1:13" outlineLevel="7">
      <c r="A595" s="24"/>
      <c r="B595" s="24"/>
      <c r="C595" s="24"/>
      <c r="D595" s="24" t="s">
        <v>22</v>
      </c>
      <c r="E595" s="25" t="s">
        <v>23</v>
      </c>
      <c r="F595" s="20">
        <v>0</v>
      </c>
      <c r="G595" s="21">
        <v>153108</v>
      </c>
      <c r="H595" s="21">
        <v>161561</v>
      </c>
      <c r="I595" s="21">
        <v>147239.47</v>
      </c>
      <c r="J595" s="16">
        <f t="shared" si="259"/>
        <v>-8453</v>
      </c>
      <c r="K595" s="16">
        <v>0</v>
      </c>
      <c r="L595" s="16">
        <f t="shared" si="262"/>
        <v>96.167065078245415</v>
      </c>
      <c r="M595" s="16">
        <f t="shared" si="260"/>
        <v>91.135527757317675</v>
      </c>
    </row>
    <row r="596" spans="1:13" ht="42.75" outlineLevel="3">
      <c r="A596" s="14"/>
      <c r="B596" s="14"/>
      <c r="C596" s="14" t="s">
        <v>275</v>
      </c>
      <c r="D596" s="14"/>
      <c r="E596" s="15" t="s">
        <v>276</v>
      </c>
      <c r="F596" s="16">
        <v>7680666.6299999999</v>
      </c>
      <c r="G596" s="17">
        <v>39168254.560000002</v>
      </c>
      <c r="H596" s="16">
        <f t="shared" ref="H596:I596" si="265">H597</f>
        <v>37756804.340000004</v>
      </c>
      <c r="I596" s="17">
        <f t="shared" si="265"/>
        <v>32526848.34</v>
      </c>
      <c r="J596" s="16">
        <f t="shared" si="259"/>
        <v>1411450.2199999988</v>
      </c>
      <c r="K596" s="16">
        <f t="shared" si="261"/>
        <v>423.48991183855088</v>
      </c>
      <c r="L596" s="16">
        <f t="shared" si="262"/>
        <v>83.043905594959952</v>
      </c>
      <c r="M596" s="16">
        <f t="shared" si="260"/>
        <v>86.148308652119354</v>
      </c>
    </row>
    <row r="597" spans="1:13" ht="32.25" outlineLevel="4">
      <c r="A597" s="14"/>
      <c r="B597" s="14"/>
      <c r="C597" s="14" t="s">
        <v>277</v>
      </c>
      <c r="D597" s="14"/>
      <c r="E597" s="15" t="s">
        <v>278</v>
      </c>
      <c r="F597" s="16">
        <v>7680666.6299999999</v>
      </c>
      <c r="G597" s="17">
        <v>39168254.560000002</v>
      </c>
      <c r="H597" s="16">
        <f t="shared" ref="H597:I597" si="266">H601+H598</f>
        <v>37756804.340000004</v>
      </c>
      <c r="I597" s="17">
        <f t="shared" si="266"/>
        <v>32526848.34</v>
      </c>
      <c r="J597" s="16">
        <f t="shared" si="259"/>
        <v>1411450.2199999988</v>
      </c>
      <c r="K597" s="16">
        <f t="shared" si="261"/>
        <v>423.48991183855088</v>
      </c>
      <c r="L597" s="16">
        <f t="shared" si="262"/>
        <v>83.043905594959952</v>
      </c>
      <c r="M597" s="16">
        <f t="shared" si="260"/>
        <v>86.148308652119354</v>
      </c>
    </row>
    <row r="598" spans="1:13" ht="42.75" outlineLevel="4">
      <c r="A598" s="22"/>
      <c r="B598" s="22"/>
      <c r="C598" s="22" t="s">
        <v>279</v>
      </c>
      <c r="D598" s="22"/>
      <c r="E598" s="23" t="s">
        <v>280</v>
      </c>
      <c r="F598" s="16">
        <v>0</v>
      </c>
      <c r="G598" s="17">
        <v>17495899.989999998</v>
      </c>
      <c r="H598" s="16">
        <f t="shared" ref="H598:I599" si="267">H599</f>
        <v>29517530.84</v>
      </c>
      <c r="I598" s="17">
        <f t="shared" si="267"/>
        <v>24287574.84</v>
      </c>
      <c r="J598" s="16">
        <f t="shared" si="259"/>
        <v>-12021630.850000001</v>
      </c>
      <c r="K598" s="16">
        <v>0</v>
      </c>
      <c r="L598" s="16">
        <f t="shared" si="262"/>
        <v>138.81866525232692</v>
      </c>
      <c r="M598" s="16">
        <f t="shared" si="260"/>
        <v>82.281864874304645</v>
      </c>
    </row>
    <row r="599" spans="1:13" ht="42.75" outlineLevel="4">
      <c r="A599" s="22"/>
      <c r="B599" s="22"/>
      <c r="C599" s="22" t="s">
        <v>286</v>
      </c>
      <c r="D599" s="22"/>
      <c r="E599" s="23" t="s">
        <v>511</v>
      </c>
      <c r="F599" s="16">
        <v>0</v>
      </c>
      <c r="G599" s="17">
        <v>17495899.989999998</v>
      </c>
      <c r="H599" s="16">
        <f t="shared" si="267"/>
        <v>29517530.84</v>
      </c>
      <c r="I599" s="17">
        <f t="shared" si="267"/>
        <v>24287574.84</v>
      </c>
      <c r="J599" s="16">
        <f t="shared" si="259"/>
        <v>-12021630.850000001</v>
      </c>
      <c r="K599" s="16">
        <v>0</v>
      </c>
      <c r="L599" s="16">
        <f t="shared" si="262"/>
        <v>138.81866525232692</v>
      </c>
      <c r="M599" s="16">
        <f t="shared" si="260"/>
        <v>82.281864874304645</v>
      </c>
    </row>
    <row r="600" spans="1:13" ht="22.5" outlineLevel="4">
      <c r="A600" s="24"/>
      <c r="B600" s="24"/>
      <c r="C600" s="24"/>
      <c r="D600" s="24" t="s">
        <v>149</v>
      </c>
      <c r="E600" s="25" t="s">
        <v>150</v>
      </c>
      <c r="F600" s="16">
        <v>0</v>
      </c>
      <c r="G600" s="26">
        <v>17495899.989999998</v>
      </c>
      <c r="H600" s="26">
        <v>29517530.84</v>
      </c>
      <c r="I600" s="26">
        <v>24287574.84</v>
      </c>
      <c r="J600" s="16">
        <f t="shared" si="259"/>
        <v>-12021630.850000001</v>
      </c>
      <c r="K600" s="16">
        <v>0</v>
      </c>
      <c r="L600" s="16">
        <f t="shared" si="262"/>
        <v>138.81866525232692</v>
      </c>
      <c r="M600" s="16">
        <f t="shared" si="260"/>
        <v>82.281864874304645</v>
      </c>
    </row>
    <row r="601" spans="1:13" ht="84.75" outlineLevel="5">
      <c r="A601" s="14"/>
      <c r="B601" s="14"/>
      <c r="C601" s="14" t="s">
        <v>287</v>
      </c>
      <c r="D601" s="14"/>
      <c r="E601" s="15" t="s">
        <v>288</v>
      </c>
      <c r="F601" s="16">
        <v>7680666.6299999999</v>
      </c>
      <c r="G601" s="17">
        <v>21672354.57</v>
      </c>
      <c r="H601" s="16">
        <f t="shared" ref="H601:I601" si="268">H602+H604</f>
        <v>8239273.5</v>
      </c>
      <c r="I601" s="17">
        <f t="shared" si="268"/>
        <v>8239273.5</v>
      </c>
      <c r="J601" s="16">
        <f t="shared" si="259"/>
        <v>13433081.07</v>
      </c>
      <c r="K601" s="16">
        <f t="shared" si="261"/>
        <v>107.27289566009976</v>
      </c>
      <c r="L601" s="16">
        <f t="shared" si="262"/>
        <v>38.017435869221295</v>
      </c>
      <c r="M601" s="16">
        <f t="shared" si="260"/>
        <v>100</v>
      </c>
    </row>
    <row r="602" spans="1:13" ht="32.25" outlineLevel="6">
      <c r="A602" s="14"/>
      <c r="B602" s="14"/>
      <c r="C602" s="14" t="s">
        <v>289</v>
      </c>
      <c r="D602" s="14"/>
      <c r="E602" s="15" t="s">
        <v>290</v>
      </c>
      <c r="F602" s="16">
        <v>7006923.9400000004</v>
      </c>
      <c r="G602" s="17">
        <v>20998611.879999999</v>
      </c>
      <c r="H602" s="16">
        <f t="shared" ref="H602:I602" si="269">H603</f>
        <v>5914236.9800000004</v>
      </c>
      <c r="I602" s="17">
        <f t="shared" si="269"/>
        <v>5914236.9800000004</v>
      </c>
      <c r="J602" s="16">
        <f t="shared" si="259"/>
        <v>15084374.899999999</v>
      </c>
      <c r="K602" s="16">
        <f t="shared" si="261"/>
        <v>84.405611230311138</v>
      </c>
      <c r="L602" s="16">
        <f t="shared" si="262"/>
        <v>28.164894964476101</v>
      </c>
      <c r="M602" s="16">
        <f t="shared" si="260"/>
        <v>100</v>
      </c>
    </row>
    <row r="603" spans="1:13" ht="22.5" outlineLevel="7">
      <c r="A603" s="18"/>
      <c r="B603" s="18"/>
      <c r="C603" s="18"/>
      <c r="D603" s="18" t="s">
        <v>149</v>
      </c>
      <c r="E603" s="19" t="s">
        <v>150</v>
      </c>
      <c r="F603" s="20">
        <v>7006923.9400000004</v>
      </c>
      <c r="G603" s="21">
        <v>20998611.879999999</v>
      </c>
      <c r="H603" s="21">
        <v>5914236.9800000004</v>
      </c>
      <c r="I603" s="21">
        <v>5914236.9800000004</v>
      </c>
      <c r="J603" s="16">
        <f t="shared" si="259"/>
        <v>15084374.899999999</v>
      </c>
      <c r="K603" s="16">
        <f t="shared" si="261"/>
        <v>84.405611230311138</v>
      </c>
      <c r="L603" s="16">
        <f t="shared" si="262"/>
        <v>28.164894964476101</v>
      </c>
      <c r="M603" s="16">
        <f t="shared" si="260"/>
        <v>100</v>
      </c>
    </row>
    <row r="604" spans="1:13" ht="32.25" outlineLevel="6">
      <c r="A604" s="14"/>
      <c r="B604" s="14"/>
      <c r="C604" s="14" t="s">
        <v>291</v>
      </c>
      <c r="D604" s="14"/>
      <c r="E604" s="15" t="s">
        <v>292</v>
      </c>
      <c r="F604" s="16">
        <v>673742.69</v>
      </c>
      <c r="G604" s="17">
        <v>673742.69</v>
      </c>
      <c r="H604" s="16">
        <f t="shared" ref="H604:I604" si="270">H605</f>
        <v>2325036.52</v>
      </c>
      <c r="I604" s="17">
        <f t="shared" si="270"/>
        <v>2325036.52</v>
      </c>
      <c r="J604" s="16">
        <f t="shared" si="259"/>
        <v>-1651293.83</v>
      </c>
      <c r="K604" s="16">
        <f t="shared" si="261"/>
        <v>345.09265250803691</v>
      </c>
      <c r="L604" s="16">
        <f t="shared" si="262"/>
        <v>345.09265250803691</v>
      </c>
      <c r="M604" s="16">
        <f t="shared" si="260"/>
        <v>100</v>
      </c>
    </row>
    <row r="605" spans="1:13" ht="22.5" outlineLevel="7">
      <c r="A605" s="18"/>
      <c r="B605" s="18"/>
      <c r="C605" s="18"/>
      <c r="D605" s="18" t="s">
        <v>149</v>
      </c>
      <c r="E605" s="19" t="s">
        <v>150</v>
      </c>
      <c r="F605" s="20">
        <v>673742.69</v>
      </c>
      <c r="G605" s="21">
        <v>673742.69</v>
      </c>
      <c r="H605" s="21">
        <v>2325036.52</v>
      </c>
      <c r="I605" s="21">
        <v>2325036.52</v>
      </c>
      <c r="J605" s="16">
        <f t="shared" si="259"/>
        <v>-1651293.83</v>
      </c>
      <c r="K605" s="16">
        <f t="shared" si="261"/>
        <v>345.09265250803691</v>
      </c>
      <c r="L605" s="16">
        <f t="shared" si="262"/>
        <v>345.09265250803691</v>
      </c>
      <c r="M605" s="16">
        <f t="shared" si="260"/>
        <v>100</v>
      </c>
    </row>
    <row r="606" spans="1:13" outlineLevel="2">
      <c r="A606" s="14"/>
      <c r="B606" s="14" t="s">
        <v>462</v>
      </c>
      <c r="C606" s="14"/>
      <c r="D606" s="14"/>
      <c r="E606" s="15" t="s">
        <v>463</v>
      </c>
      <c r="F606" s="16">
        <v>9951972</v>
      </c>
      <c r="G606" s="17">
        <v>12154314</v>
      </c>
      <c r="H606" s="16">
        <f t="shared" ref="H606:I606" si="271">H607+H612</f>
        <v>12404049</v>
      </c>
      <c r="I606" s="17">
        <f t="shared" si="271"/>
        <v>11010511.800000001</v>
      </c>
      <c r="J606" s="16">
        <f t="shared" si="259"/>
        <v>-249735</v>
      </c>
      <c r="K606" s="16">
        <f t="shared" si="261"/>
        <v>110.63648290007248</v>
      </c>
      <c r="L606" s="16">
        <f t="shared" si="262"/>
        <v>90.589331491682714</v>
      </c>
      <c r="M606" s="16">
        <f t="shared" si="260"/>
        <v>88.765465212206124</v>
      </c>
    </row>
    <row r="607" spans="1:13" ht="32.25" outlineLevel="3">
      <c r="A607" s="14"/>
      <c r="B607" s="14"/>
      <c r="C607" s="14" t="s">
        <v>36</v>
      </c>
      <c r="D607" s="14"/>
      <c r="E607" s="15" t="s">
        <v>37</v>
      </c>
      <c r="F607" s="16">
        <v>3827700</v>
      </c>
      <c r="G607" s="17">
        <v>3827700</v>
      </c>
      <c r="H607" s="16">
        <f t="shared" ref="H607:I610" si="272">H608</f>
        <v>3828700</v>
      </c>
      <c r="I607" s="17">
        <f t="shared" si="272"/>
        <v>3434400</v>
      </c>
      <c r="J607" s="16">
        <f t="shared" si="259"/>
        <v>-1000</v>
      </c>
      <c r="K607" s="16">
        <f t="shared" si="261"/>
        <v>89.724900070538439</v>
      </c>
      <c r="L607" s="16">
        <f t="shared" si="262"/>
        <v>89.724900070538439</v>
      </c>
      <c r="M607" s="16">
        <f t="shared" si="260"/>
        <v>89.701465249301322</v>
      </c>
    </row>
    <row r="608" spans="1:13" ht="42.75" outlineLevel="4">
      <c r="A608" s="14"/>
      <c r="B608" s="14"/>
      <c r="C608" s="14" t="s">
        <v>38</v>
      </c>
      <c r="D608" s="14"/>
      <c r="E608" s="15" t="s">
        <v>39</v>
      </c>
      <c r="F608" s="16">
        <v>3827700</v>
      </c>
      <c r="G608" s="17">
        <v>3827700</v>
      </c>
      <c r="H608" s="16">
        <f t="shared" si="272"/>
        <v>3828700</v>
      </c>
      <c r="I608" s="17">
        <f t="shared" si="272"/>
        <v>3434400</v>
      </c>
      <c r="J608" s="16">
        <f t="shared" si="259"/>
        <v>-1000</v>
      </c>
      <c r="K608" s="16">
        <f t="shared" si="261"/>
        <v>89.724900070538439</v>
      </c>
      <c r="L608" s="16">
        <f t="shared" si="262"/>
        <v>89.724900070538439</v>
      </c>
      <c r="M608" s="16">
        <f t="shared" si="260"/>
        <v>89.701465249301322</v>
      </c>
    </row>
    <row r="609" spans="1:13" ht="32.25" outlineLevel="5">
      <c r="A609" s="14"/>
      <c r="B609" s="14"/>
      <c r="C609" s="14" t="s">
        <v>40</v>
      </c>
      <c r="D609" s="14"/>
      <c r="E609" s="15" t="s">
        <v>41</v>
      </c>
      <c r="F609" s="16">
        <v>3827700</v>
      </c>
      <c r="G609" s="17">
        <v>3827700</v>
      </c>
      <c r="H609" s="16">
        <f t="shared" si="272"/>
        <v>3828700</v>
      </c>
      <c r="I609" s="17">
        <f t="shared" si="272"/>
        <v>3434400</v>
      </c>
      <c r="J609" s="16">
        <f t="shared" si="259"/>
        <v>-1000</v>
      </c>
      <c r="K609" s="16">
        <f t="shared" si="261"/>
        <v>89.724900070538439</v>
      </c>
      <c r="L609" s="16">
        <f t="shared" si="262"/>
        <v>89.724900070538439</v>
      </c>
      <c r="M609" s="16">
        <f t="shared" si="260"/>
        <v>89.701465249301322</v>
      </c>
    </row>
    <row r="610" spans="1:13" ht="32.25" outlineLevel="6">
      <c r="A610" s="14"/>
      <c r="B610" s="14"/>
      <c r="C610" s="14" t="s">
        <v>42</v>
      </c>
      <c r="D610" s="14"/>
      <c r="E610" s="15" t="s">
        <v>43</v>
      </c>
      <c r="F610" s="16">
        <v>3827700</v>
      </c>
      <c r="G610" s="17">
        <v>3827700</v>
      </c>
      <c r="H610" s="16">
        <f t="shared" si="272"/>
        <v>3828700</v>
      </c>
      <c r="I610" s="17">
        <f t="shared" si="272"/>
        <v>3434400</v>
      </c>
      <c r="J610" s="16">
        <f t="shared" si="259"/>
        <v>-1000</v>
      </c>
      <c r="K610" s="16">
        <f t="shared" si="261"/>
        <v>89.724900070538439</v>
      </c>
      <c r="L610" s="16">
        <f t="shared" si="262"/>
        <v>89.724900070538439</v>
      </c>
      <c r="M610" s="16">
        <f t="shared" si="260"/>
        <v>89.701465249301322</v>
      </c>
    </row>
    <row r="611" spans="1:13" ht="33.75" outlineLevel="7">
      <c r="A611" s="18"/>
      <c r="B611" s="18"/>
      <c r="C611" s="18"/>
      <c r="D611" s="18" t="s">
        <v>117</v>
      </c>
      <c r="E611" s="19" t="s">
        <v>118</v>
      </c>
      <c r="F611" s="20">
        <v>3827700</v>
      </c>
      <c r="G611" s="21">
        <v>3827700</v>
      </c>
      <c r="H611" s="21">
        <v>3828700</v>
      </c>
      <c r="I611" s="21">
        <v>3434400</v>
      </c>
      <c r="J611" s="16">
        <f t="shared" si="259"/>
        <v>-1000</v>
      </c>
      <c r="K611" s="16">
        <f t="shared" si="261"/>
        <v>89.724900070538439</v>
      </c>
      <c r="L611" s="16">
        <f t="shared" si="262"/>
        <v>89.724900070538439</v>
      </c>
      <c r="M611" s="16">
        <f t="shared" si="260"/>
        <v>89.701465249301322</v>
      </c>
    </row>
    <row r="612" spans="1:13" ht="32.25" outlineLevel="3">
      <c r="A612" s="14"/>
      <c r="B612" s="14"/>
      <c r="C612" s="14" t="s">
        <v>74</v>
      </c>
      <c r="D612" s="14"/>
      <c r="E612" s="15" t="s">
        <v>75</v>
      </c>
      <c r="F612" s="16">
        <v>6124272</v>
      </c>
      <c r="G612" s="17">
        <v>8326614</v>
      </c>
      <c r="H612" s="16">
        <f t="shared" ref="H612:I612" si="273">H613+H617</f>
        <v>8575349</v>
      </c>
      <c r="I612" s="17">
        <f t="shared" si="273"/>
        <v>7576111.7999999998</v>
      </c>
      <c r="J612" s="16">
        <f t="shared" si="259"/>
        <v>-248735</v>
      </c>
      <c r="K612" s="16">
        <f t="shared" si="261"/>
        <v>123.70632460478568</v>
      </c>
      <c r="L612" s="16">
        <f t="shared" si="262"/>
        <v>90.986706000782547</v>
      </c>
      <c r="M612" s="16">
        <f t="shared" si="260"/>
        <v>88.347562297464506</v>
      </c>
    </row>
    <row r="613" spans="1:13" ht="63.75" outlineLevel="4">
      <c r="A613" s="14"/>
      <c r="B613" s="14"/>
      <c r="C613" s="14" t="s">
        <v>76</v>
      </c>
      <c r="D613" s="14"/>
      <c r="E613" s="15" t="s">
        <v>77</v>
      </c>
      <c r="F613" s="16">
        <v>6124272</v>
      </c>
      <c r="G613" s="17">
        <v>6124272</v>
      </c>
      <c r="H613" s="16">
        <f t="shared" ref="H613:I615" si="274">H614</f>
        <v>6124272</v>
      </c>
      <c r="I613" s="17">
        <f t="shared" si="274"/>
        <v>5505332.7999999998</v>
      </c>
      <c r="J613" s="16">
        <f t="shared" si="259"/>
        <v>0</v>
      </c>
      <c r="K613" s="16">
        <f t="shared" si="261"/>
        <v>89.893668994453549</v>
      </c>
      <c r="L613" s="16">
        <f t="shared" si="262"/>
        <v>89.893668994453549</v>
      </c>
      <c r="M613" s="16">
        <f t="shared" si="260"/>
        <v>89.893668994453549</v>
      </c>
    </row>
    <row r="614" spans="1:13" ht="32.25" outlineLevel="5">
      <c r="A614" s="14"/>
      <c r="B614" s="14"/>
      <c r="C614" s="14" t="s">
        <v>78</v>
      </c>
      <c r="D614" s="14"/>
      <c r="E614" s="15" t="s">
        <v>79</v>
      </c>
      <c r="F614" s="16">
        <v>6124272</v>
      </c>
      <c r="G614" s="17">
        <v>6124272</v>
      </c>
      <c r="H614" s="16">
        <f t="shared" si="274"/>
        <v>6124272</v>
      </c>
      <c r="I614" s="17">
        <f t="shared" si="274"/>
        <v>5505332.7999999998</v>
      </c>
      <c r="J614" s="16">
        <f t="shared" si="259"/>
        <v>0</v>
      </c>
      <c r="K614" s="16">
        <f t="shared" si="261"/>
        <v>89.893668994453549</v>
      </c>
      <c r="L614" s="16">
        <f t="shared" si="262"/>
        <v>89.893668994453549</v>
      </c>
      <c r="M614" s="16">
        <f t="shared" si="260"/>
        <v>89.893668994453549</v>
      </c>
    </row>
    <row r="615" spans="1:13" ht="95.25" outlineLevel="6">
      <c r="A615" s="14"/>
      <c r="B615" s="14"/>
      <c r="C615" s="14" t="s">
        <v>464</v>
      </c>
      <c r="D615" s="14"/>
      <c r="E615" s="37" t="s">
        <v>465</v>
      </c>
      <c r="F615" s="16">
        <v>6124272</v>
      </c>
      <c r="G615" s="17">
        <v>6124272</v>
      </c>
      <c r="H615" s="16">
        <f t="shared" si="274"/>
        <v>6124272</v>
      </c>
      <c r="I615" s="17">
        <f t="shared" si="274"/>
        <v>5505332.7999999998</v>
      </c>
      <c r="J615" s="16">
        <f t="shared" si="259"/>
        <v>0</v>
      </c>
      <c r="K615" s="16">
        <f t="shared" si="261"/>
        <v>89.893668994453549</v>
      </c>
      <c r="L615" s="16">
        <f t="shared" si="262"/>
        <v>89.893668994453549</v>
      </c>
      <c r="M615" s="16">
        <f t="shared" si="260"/>
        <v>89.893668994453549</v>
      </c>
    </row>
    <row r="616" spans="1:13" ht="33.75" outlineLevel="7">
      <c r="A616" s="18"/>
      <c r="B616" s="18"/>
      <c r="C616" s="18"/>
      <c r="D616" s="18" t="s">
        <v>284</v>
      </c>
      <c r="E616" s="19" t="s">
        <v>285</v>
      </c>
      <c r="F616" s="20">
        <v>6124272</v>
      </c>
      <c r="G616" s="21">
        <v>6124272</v>
      </c>
      <c r="H616" s="21">
        <v>6124272</v>
      </c>
      <c r="I616" s="21">
        <v>5505332.7999999998</v>
      </c>
      <c r="J616" s="16">
        <f t="shared" si="259"/>
        <v>0</v>
      </c>
      <c r="K616" s="16">
        <f t="shared" si="261"/>
        <v>89.893668994453549</v>
      </c>
      <c r="L616" s="16">
        <f t="shared" si="262"/>
        <v>89.893668994453549</v>
      </c>
      <c r="M616" s="16">
        <f t="shared" si="260"/>
        <v>89.893668994453549</v>
      </c>
    </row>
    <row r="617" spans="1:13" ht="32.25" outlineLevel="7">
      <c r="A617" s="22"/>
      <c r="B617" s="22"/>
      <c r="C617" s="22" t="s">
        <v>456</v>
      </c>
      <c r="D617" s="22"/>
      <c r="E617" s="23" t="s">
        <v>457</v>
      </c>
      <c r="F617" s="20">
        <v>0</v>
      </c>
      <c r="G617" s="27">
        <v>2202342</v>
      </c>
      <c r="H617" s="28">
        <f t="shared" ref="H617:I617" si="275">H618</f>
        <v>2451077</v>
      </c>
      <c r="I617" s="27">
        <f t="shared" si="275"/>
        <v>2070779</v>
      </c>
      <c r="J617" s="16">
        <f t="shared" si="259"/>
        <v>-248735</v>
      </c>
      <c r="K617" s="16">
        <v>0</v>
      </c>
      <c r="L617" s="16">
        <f t="shared" si="262"/>
        <v>94.026222993522339</v>
      </c>
      <c r="M617" s="16">
        <f t="shared" si="260"/>
        <v>84.484453160794217</v>
      </c>
    </row>
    <row r="618" spans="1:13" ht="63.75" outlineLevel="7">
      <c r="A618" s="22"/>
      <c r="B618" s="22"/>
      <c r="C618" s="22" t="s">
        <v>458</v>
      </c>
      <c r="D618" s="22"/>
      <c r="E618" s="23" t="s">
        <v>459</v>
      </c>
      <c r="F618" s="20">
        <v>0</v>
      </c>
      <c r="G618" s="27">
        <v>2202342</v>
      </c>
      <c r="H618" s="28">
        <f t="shared" ref="H618:I618" si="276">H619+H621</f>
        <v>2451077</v>
      </c>
      <c r="I618" s="27">
        <f t="shared" si="276"/>
        <v>2070779</v>
      </c>
      <c r="J618" s="16">
        <f t="shared" si="259"/>
        <v>-248735</v>
      </c>
      <c r="K618" s="16">
        <v>0</v>
      </c>
      <c r="L618" s="16">
        <f t="shared" si="262"/>
        <v>94.026222993522339</v>
      </c>
      <c r="M618" s="16">
        <f t="shared" si="260"/>
        <v>84.484453160794217</v>
      </c>
    </row>
    <row r="619" spans="1:13" outlineLevel="7">
      <c r="A619" s="22"/>
      <c r="B619" s="22"/>
      <c r="C619" s="22" t="s">
        <v>524</v>
      </c>
      <c r="D619" s="22"/>
      <c r="E619" s="23" t="s">
        <v>525</v>
      </c>
      <c r="F619" s="20">
        <v>0</v>
      </c>
      <c r="G619" s="27">
        <v>1106374</v>
      </c>
      <c r="H619" s="28">
        <f t="shared" ref="H619:I619" si="277">H620</f>
        <v>1106374</v>
      </c>
      <c r="I619" s="27">
        <f t="shared" si="277"/>
        <v>726081</v>
      </c>
      <c r="J619" s="16">
        <f t="shared" si="259"/>
        <v>0</v>
      </c>
      <c r="K619" s="16">
        <v>0</v>
      </c>
      <c r="L619" s="16">
        <f t="shared" si="262"/>
        <v>65.627084512108922</v>
      </c>
      <c r="M619" s="16">
        <f t="shared" si="260"/>
        <v>65.627084512108922</v>
      </c>
    </row>
    <row r="620" spans="1:13" ht="22.5" outlineLevel="7">
      <c r="A620" s="24"/>
      <c r="B620" s="24"/>
      <c r="C620" s="24"/>
      <c r="D620" s="24" t="s">
        <v>149</v>
      </c>
      <c r="E620" s="25" t="s">
        <v>150</v>
      </c>
      <c r="F620" s="20">
        <v>0</v>
      </c>
      <c r="G620" s="21">
        <v>1106374</v>
      </c>
      <c r="H620" s="21">
        <v>1106374</v>
      </c>
      <c r="I620" s="21">
        <v>726081</v>
      </c>
      <c r="J620" s="16">
        <f t="shared" si="259"/>
        <v>0</v>
      </c>
      <c r="K620" s="16">
        <v>0</v>
      </c>
      <c r="L620" s="16">
        <f t="shared" si="262"/>
        <v>65.627084512108922</v>
      </c>
      <c r="M620" s="16">
        <f t="shared" si="260"/>
        <v>65.627084512108922</v>
      </c>
    </row>
    <row r="621" spans="1:13" ht="63.75" outlineLevel="7">
      <c r="A621" s="22"/>
      <c r="B621" s="22"/>
      <c r="C621" s="22" t="s">
        <v>460</v>
      </c>
      <c r="D621" s="22"/>
      <c r="E621" s="23" t="s">
        <v>461</v>
      </c>
      <c r="F621" s="20">
        <v>0</v>
      </c>
      <c r="G621" s="27">
        <v>1095968</v>
      </c>
      <c r="H621" s="28">
        <f t="shared" ref="H621:I621" si="278">H622</f>
        <v>1344703</v>
      </c>
      <c r="I621" s="27">
        <f t="shared" si="278"/>
        <v>1344698</v>
      </c>
      <c r="J621" s="16">
        <f t="shared" si="259"/>
        <v>-248735</v>
      </c>
      <c r="K621" s="16">
        <v>0</v>
      </c>
      <c r="L621" s="16">
        <f t="shared" si="262"/>
        <v>122.6950056935969</v>
      </c>
      <c r="M621" s="16">
        <f t="shared" si="260"/>
        <v>99.999628170681547</v>
      </c>
    </row>
    <row r="622" spans="1:13" ht="22.5" outlineLevel="7">
      <c r="A622" s="24"/>
      <c r="B622" s="24"/>
      <c r="C622" s="24"/>
      <c r="D622" s="24" t="s">
        <v>149</v>
      </c>
      <c r="E622" s="25" t="s">
        <v>150</v>
      </c>
      <c r="F622" s="20">
        <v>0</v>
      </c>
      <c r="G622" s="21">
        <v>1095968</v>
      </c>
      <c r="H622" s="21">
        <v>1344703</v>
      </c>
      <c r="I622" s="21">
        <v>1344698</v>
      </c>
      <c r="J622" s="16">
        <f t="shared" si="259"/>
        <v>-248735</v>
      </c>
      <c r="K622" s="16">
        <v>0</v>
      </c>
      <c r="L622" s="16">
        <f t="shared" si="262"/>
        <v>122.6950056935969</v>
      </c>
      <c r="M622" s="16">
        <f t="shared" si="260"/>
        <v>99.999628170681547</v>
      </c>
    </row>
    <row r="623" spans="1:13" outlineLevel="1">
      <c r="A623" s="14"/>
      <c r="B623" s="14" t="s">
        <v>466</v>
      </c>
      <c r="C623" s="14"/>
      <c r="D623" s="14"/>
      <c r="E623" s="15" t="s">
        <v>467</v>
      </c>
      <c r="F623" s="16">
        <v>36492072.740000002</v>
      </c>
      <c r="G623" s="17">
        <v>39835793.779999994</v>
      </c>
      <c r="H623" s="16">
        <f t="shared" ref="H623:I623" si="279">H624+H643</f>
        <v>42450853.780000001</v>
      </c>
      <c r="I623" s="17">
        <f t="shared" si="279"/>
        <v>40329511.670000002</v>
      </c>
      <c r="J623" s="16">
        <f t="shared" si="259"/>
        <v>-2615060.0000000075</v>
      </c>
      <c r="K623" s="16">
        <f t="shared" si="261"/>
        <v>110.51581519455232</v>
      </c>
      <c r="L623" s="16">
        <f t="shared" si="262"/>
        <v>101.23938258322815</v>
      </c>
      <c r="M623" s="16">
        <f t="shared" si="260"/>
        <v>95.002828162199577</v>
      </c>
    </row>
    <row r="624" spans="1:13" outlineLevel="2">
      <c r="A624" s="14"/>
      <c r="B624" s="14" t="s">
        <v>468</v>
      </c>
      <c r="C624" s="14"/>
      <c r="D624" s="14"/>
      <c r="E624" s="15" t="s">
        <v>469</v>
      </c>
      <c r="F624" s="16">
        <v>35948972.740000002</v>
      </c>
      <c r="G624" s="17">
        <v>38101093.409999996</v>
      </c>
      <c r="H624" s="16">
        <f t="shared" ref="H624:I624" si="280">H630+H625</f>
        <v>38501093.410000004</v>
      </c>
      <c r="I624" s="17">
        <f t="shared" si="280"/>
        <v>38498703.43</v>
      </c>
      <c r="J624" s="16">
        <f t="shared" si="259"/>
        <v>-400000.00000000745</v>
      </c>
      <c r="K624" s="16">
        <f t="shared" si="261"/>
        <v>107.09263852528098</v>
      </c>
      <c r="L624" s="16">
        <f t="shared" si="262"/>
        <v>101.04356590432033</v>
      </c>
      <c r="M624" s="16">
        <f t="shared" si="260"/>
        <v>99.993792436036671</v>
      </c>
    </row>
    <row r="625" spans="1:13" ht="32.25" outlineLevel="2">
      <c r="A625" s="22"/>
      <c r="B625" s="22"/>
      <c r="C625" s="22" t="s">
        <v>36</v>
      </c>
      <c r="D625" s="22"/>
      <c r="E625" s="23" t="s">
        <v>37</v>
      </c>
      <c r="F625" s="16">
        <v>0</v>
      </c>
      <c r="G625" s="17">
        <v>721108.2</v>
      </c>
      <c r="H625" s="16">
        <f t="shared" ref="H625:I628" si="281">H626</f>
        <v>721108.2</v>
      </c>
      <c r="I625" s="17">
        <f t="shared" si="281"/>
        <v>721108.2</v>
      </c>
      <c r="J625" s="16">
        <f t="shared" si="259"/>
        <v>0</v>
      </c>
      <c r="K625" s="16">
        <v>0</v>
      </c>
      <c r="L625" s="16">
        <f t="shared" si="262"/>
        <v>100</v>
      </c>
      <c r="M625" s="16">
        <f t="shared" si="260"/>
        <v>100</v>
      </c>
    </row>
    <row r="626" spans="1:13" ht="53.25" outlineLevel="2">
      <c r="A626" s="22"/>
      <c r="B626" s="22"/>
      <c r="C626" s="22" t="s">
        <v>46</v>
      </c>
      <c r="D626" s="22"/>
      <c r="E626" s="23" t="s">
        <v>47</v>
      </c>
      <c r="F626" s="16">
        <v>0</v>
      </c>
      <c r="G626" s="17">
        <v>721108.2</v>
      </c>
      <c r="H626" s="16">
        <f t="shared" si="281"/>
        <v>721108.2</v>
      </c>
      <c r="I626" s="17">
        <f t="shared" si="281"/>
        <v>721108.2</v>
      </c>
      <c r="J626" s="16">
        <f t="shared" si="259"/>
        <v>0</v>
      </c>
      <c r="K626" s="16">
        <v>0</v>
      </c>
      <c r="L626" s="16">
        <f t="shared" si="262"/>
        <v>100</v>
      </c>
      <c r="M626" s="16">
        <f t="shared" si="260"/>
        <v>100</v>
      </c>
    </row>
    <row r="627" spans="1:13" ht="32.25" outlineLevel="2">
      <c r="A627" s="22"/>
      <c r="B627" s="22"/>
      <c r="C627" s="22" t="s">
        <v>48</v>
      </c>
      <c r="D627" s="22"/>
      <c r="E627" s="23" t="s">
        <v>41</v>
      </c>
      <c r="F627" s="16">
        <v>0</v>
      </c>
      <c r="G627" s="17">
        <v>721108.2</v>
      </c>
      <c r="H627" s="16">
        <f t="shared" si="281"/>
        <v>721108.2</v>
      </c>
      <c r="I627" s="17">
        <f t="shared" si="281"/>
        <v>721108.2</v>
      </c>
      <c r="J627" s="16">
        <f t="shared" si="259"/>
        <v>0</v>
      </c>
      <c r="K627" s="16">
        <v>0</v>
      </c>
      <c r="L627" s="16">
        <f t="shared" si="262"/>
        <v>100</v>
      </c>
      <c r="M627" s="16">
        <f t="shared" si="260"/>
        <v>100</v>
      </c>
    </row>
    <row r="628" spans="1:13" ht="21.75" outlineLevel="2">
      <c r="A628" s="22"/>
      <c r="B628" s="22"/>
      <c r="C628" s="22" t="s">
        <v>542</v>
      </c>
      <c r="D628" s="22"/>
      <c r="E628" s="23" t="s">
        <v>543</v>
      </c>
      <c r="F628" s="16">
        <v>0</v>
      </c>
      <c r="G628" s="17">
        <v>721108.2</v>
      </c>
      <c r="H628" s="16">
        <f t="shared" si="281"/>
        <v>721108.2</v>
      </c>
      <c r="I628" s="17">
        <f t="shared" si="281"/>
        <v>721108.2</v>
      </c>
      <c r="J628" s="16">
        <f t="shared" si="259"/>
        <v>0</v>
      </c>
      <c r="K628" s="16">
        <v>0</v>
      </c>
      <c r="L628" s="16">
        <f t="shared" si="262"/>
        <v>100</v>
      </c>
      <c r="M628" s="16">
        <f t="shared" si="260"/>
        <v>100</v>
      </c>
    </row>
    <row r="629" spans="1:13" ht="33.75" outlineLevel="2">
      <c r="A629" s="24"/>
      <c r="B629" s="24"/>
      <c r="C629" s="24"/>
      <c r="D629" s="24" t="s">
        <v>117</v>
      </c>
      <c r="E629" s="25" t="s">
        <v>118</v>
      </c>
      <c r="F629" s="16">
        <v>0</v>
      </c>
      <c r="G629" s="26">
        <v>721108.2</v>
      </c>
      <c r="H629" s="26">
        <v>721108.2</v>
      </c>
      <c r="I629" s="26">
        <v>721108.2</v>
      </c>
      <c r="J629" s="16">
        <f t="shared" si="259"/>
        <v>0</v>
      </c>
      <c r="K629" s="16">
        <v>0</v>
      </c>
      <c r="L629" s="16">
        <f t="shared" si="262"/>
        <v>100</v>
      </c>
      <c r="M629" s="16">
        <f t="shared" si="260"/>
        <v>100</v>
      </c>
    </row>
    <row r="630" spans="1:13" ht="32.25" outlineLevel="3">
      <c r="A630" s="14"/>
      <c r="B630" s="14"/>
      <c r="C630" s="14" t="s">
        <v>405</v>
      </c>
      <c r="D630" s="14"/>
      <c r="E630" s="15" t="s">
        <v>406</v>
      </c>
      <c r="F630" s="16">
        <v>35948972.740000002</v>
      </c>
      <c r="G630" s="17">
        <v>37379985.210000001</v>
      </c>
      <c r="H630" s="16">
        <f t="shared" ref="H630:I632" si="282">H631</f>
        <v>37779985.210000001</v>
      </c>
      <c r="I630" s="17">
        <f t="shared" si="282"/>
        <v>37777595.229999997</v>
      </c>
      <c r="J630" s="16">
        <f t="shared" si="259"/>
        <v>-400000</v>
      </c>
      <c r="K630" s="16">
        <f t="shared" si="261"/>
        <v>105.08671695078871</v>
      </c>
      <c r="L630" s="16">
        <f t="shared" si="262"/>
        <v>101.06369763863263</v>
      </c>
      <c r="M630" s="16">
        <f t="shared" si="260"/>
        <v>99.993673951996755</v>
      </c>
    </row>
    <row r="631" spans="1:13" ht="32.25" outlineLevel="4">
      <c r="A631" s="14"/>
      <c r="B631" s="14"/>
      <c r="C631" s="14" t="s">
        <v>470</v>
      </c>
      <c r="D631" s="14"/>
      <c r="E631" s="15" t="s">
        <v>471</v>
      </c>
      <c r="F631" s="16">
        <v>35948972.740000002</v>
      </c>
      <c r="G631" s="17">
        <v>37379985.210000001</v>
      </c>
      <c r="H631" s="16">
        <f t="shared" ref="H631:I631" si="283">H632+H639</f>
        <v>37779985.210000001</v>
      </c>
      <c r="I631" s="17">
        <f t="shared" si="283"/>
        <v>37777595.229999997</v>
      </c>
      <c r="J631" s="16">
        <f t="shared" si="259"/>
        <v>-400000</v>
      </c>
      <c r="K631" s="16">
        <f t="shared" si="261"/>
        <v>105.08671695078871</v>
      </c>
      <c r="L631" s="16">
        <f t="shared" si="262"/>
        <v>101.06369763863263</v>
      </c>
      <c r="M631" s="16">
        <f t="shared" si="260"/>
        <v>99.993673951996755</v>
      </c>
    </row>
    <row r="632" spans="1:13" ht="32.25" outlineLevel="5">
      <c r="A632" s="14"/>
      <c r="B632" s="14"/>
      <c r="C632" s="14" t="s">
        <v>472</v>
      </c>
      <c r="D632" s="14"/>
      <c r="E632" s="15" t="s">
        <v>41</v>
      </c>
      <c r="F632" s="16">
        <v>35948972.740000002</v>
      </c>
      <c r="G632" s="17">
        <v>36827425.210000001</v>
      </c>
      <c r="H632" s="16">
        <f t="shared" si="282"/>
        <v>36827425.210000001</v>
      </c>
      <c r="I632" s="17">
        <f t="shared" si="282"/>
        <v>36825035.229999997</v>
      </c>
      <c r="J632" s="16">
        <f t="shared" si="259"/>
        <v>0</v>
      </c>
      <c r="K632" s="16">
        <f t="shared" si="261"/>
        <v>102.43696112357952</v>
      </c>
      <c r="L632" s="16">
        <f t="shared" si="262"/>
        <v>99.993510325562056</v>
      </c>
      <c r="M632" s="16">
        <f t="shared" si="260"/>
        <v>99.993510325562056</v>
      </c>
    </row>
    <row r="633" spans="1:13" outlineLevel="6">
      <c r="A633" s="14"/>
      <c r="B633" s="14"/>
      <c r="C633" s="14" t="s">
        <v>473</v>
      </c>
      <c r="D633" s="14"/>
      <c r="E633" s="15" t="s">
        <v>474</v>
      </c>
      <c r="F633" s="16">
        <v>35948972.740000002</v>
      </c>
      <c r="G633" s="17">
        <v>36827425.210000001</v>
      </c>
      <c r="H633" s="16">
        <f>H634+H635+H637+H638+H636</f>
        <v>36827425.210000001</v>
      </c>
      <c r="I633" s="17">
        <f>I634+I635+I637+I638+I636</f>
        <v>36825035.229999997</v>
      </c>
      <c r="J633" s="16">
        <f t="shared" si="259"/>
        <v>0</v>
      </c>
      <c r="K633" s="16">
        <f t="shared" si="261"/>
        <v>102.43696112357952</v>
      </c>
      <c r="L633" s="16">
        <f t="shared" si="262"/>
        <v>99.993510325562056</v>
      </c>
      <c r="M633" s="16">
        <f t="shared" si="260"/>
        <v>99.993510325562056</v>
      </c>
    </row>
    <row r="634" spans="1:13" ht="67.5" outlineLevel="7">
      <c r="A634" s="18"/>
      <c r="B634" s="18"/>
      <c r="C634" s="18"/>
      <c r="D634" s="18" t="s">
        <v>18</v>
      </c>
      <c r="E634" s="19" t="s">
        <v>19</v>
      </c>
      <c r="F634" s="20">
        <v>8951243.8499999996</v>
      </c>
      <c r="G634" s="21">
        <v>8849512.2899999991</v>
      </c>
      <c r="H634" s="21">
        <v>8814543.7300000004</v>
      </c>
      <c r="I634" s="21">
        <v>8814543.7300000004</v>
      </c>
      <c r="J634" s="16">
        <f t="shared" si="259"/>
        <v>34968.559999998659</v>
      </c>
      <c r="K634" s="16">
        <f t="shared" si="261"/>
        <v>98.472836599128073</v>
      </c>
      <c r="L634" s="16">
        <f t="shared" si="262"/>
        <v>99.604853252314101</v>
      </c>
      <c r="M634" s="16">
        <f t="shared" si="260"/>
        <v>100</v>
      </c>
    </row>
    <row r="635" spans="1:13" ht="33.75" outlineLevel="7">
      <c r="A635" s="18"/>
      <c r="B635" s="18"/>
      <c r="C635" s="18"/>
      <c r="D635" s="18" t="s">
        <v>20</v>
      </c>
      <c r="E635" s="19" t="s">
        <v>21</v>
      </c>
      <c r="F635" s="20">
        <v>4640933.4000000004</v>
      </c>
      <c r="G635" s="21">
        <v>4644523.4000000004</v>
      </c>
      <c r="H635" s="21">
        <v>4644523.4000000004</v>
      </c>
      <c r="I635" s="21">
        <v>4642133.42</v>
      </c>
      <c r="J635" s="16">
        <f t="shared" si="259"/>
        <v>0</v>
      </c>
      <c r="K635" s="16">
        <f t="shared" si="261"/>
        <v>100.02585729844775</v>
      </c>
      <c r="L635" s="16">
        <f t="shared" si="262"/>
        <v>99.948541975264888</v>
      </c>
      <c r="M635" s="16">
        <f t="shared" si="260"/>
        <v>99.948541975264888</v>
      </c>
    </row>
    <row r="636" spans="1:13" ht="22.5" outlineLevel="7">
      <c r="A636" s="18"/>
      <c r="B636" s="18"/>
      <c r="C636" s="18"/>
      <c r="D636" s="29" t="s">
        <v>149</v>
      </c>
      <c r="E636" s="30" t="s">
        <v>150</v>
      </c>
      <c r="F636" s="20"/>
      <c r="G636" s="21"/>
      <c r="H636" s="21">
        <v>34968.559999999998</v>
      </c>
      <c r="I636" s="21">
        <v>34968.559999999998</v>
      </c>
      <c r="J636" s="16">
        <f t="shared" si="259"/>
        <v>-34968.559999999998</v>
      </c>
      <c r="K636" s="16">
        <v>0</v>
      </c>
      <c r="L636" s="16">
        <v>0</v>
      </c>
      <c r="M636" s="16">
        <f t="shared" si="260"/>
        <v>100</v>
      </c>
    </row>
    <row r="637" spans="1:13" ht="33.75" outlineLevel="7">
      <c r="A637" s="18"/>
      <c r="B637" s="18"/>
      <c r="C637" s="18"/>
      <c r="D637" s="18" t="s">
        <v>117</v>
      </c>
      <c r="E637" s="19" t="s">
        <v>118</v>
      </c>
      <c r="F637" s="20">
        <v>22235154.010000002</v>
      </c>
      <c r="G637" s="21">
        <v>23211748.040000003</v>
      </c>
      <c r="H637" s="21">
        <v>23211748.039999999</v>
      </c>
      <c r="I637" s="21">
        <v>23211748.039999999</v>
      </c>
      <c r="J637" s="16">
        <f t="shared" si="259"/>
        <v>0</v>
      </c>
      <c r="K637" s="16">
        <f t="shared" si="261"/>
        <v>104.39211722824491</v>
      </c>
      <c r="L637" s="16">
        <f t="shared" si="262"/>
        <v>99.999999999999986</v>
      </c>
      <c r="M637" s="16">
        <f t="shared" si="260"/>
        <v>100</v>
      </c>
    </row>
    <row r="638" spans="1:13" outlineLevel="7">
      <c r="A638" s="18"/>
      <c r="B638" s="18"/>
      <c r="C638" s="18"/>
      <c r="D638" s="18" t="s">
        <v>22</v>
      </c>
      <c r="E638" s="19" t="s">
        <v>23</v>
      </c>
      <c r="F638" s="20">
        <v>121641.48</v>
      </c>
      <c r="G638" s="21">
        <v>121641.48</v>
      </c>
      <c r="H638" s="21">
        <v>121641.48</v>
      </c>
      <c r="I638" s="21">
        <v>121641.48</v>
      </c>
      <c r="J638" s="16">
        <f t="shared" si="259"/>
        <v>0</v>
      </c>
      <c r="K638" s="16">
        <f t="shared" si="261"/>
        <v>100</v>
      </c>
      <c r="L638" s="16">
        <f t="shared" si="262"/>
        <v>100</v>
      </c>
      <c r="M638" s="16">
        <f t="shared" si="260"/>
        <v>100</v>
      </c>
    </row>
    <row r="639" spans="1:13" ht="42.75" outlineLevel="7">
      <c r="A639" s="22"/>
      <c r="B639" s="22"/>
      <c r="C639" s="22" t="s">
        <v>556</v>
      </c>
      <c r="D639" s="22"/>
      <c r="E639" s="23" t="s">
        <v>557</v>
      </c>
      <c r="F639" s="20">
        <v>0</v>
      </c>
      <c r="G639" s="27">
        <v>552560</v>
      </c>
      <c r="H639" s="27">
        <f t="shared" ref="H639:I639" si="284">H640</f>
        <v>952560</v>
      </c>
      <c r="I639" s="27">
        <f t="shared" si="284"/>
        <v>952560</v>
      </c>
      <c r="J639" s="16">
        <f t="shared" si="259"/>
        <v>-400000</v>
      </c>
      <c r="K639" s="16">
        <v>0</v>
      </c>
      <c r="L639" s="16">
        <f t="shared" si="262"/>
        <v>172.39032865209208</v>
      </c>
      <c r="M639" s="16">
        <f t="shared" si="260"/>
        <v>100</v>
      </c>
    </row>
    <row r="640" spans="1:13" ht="21.75" outlineLevel="7">
      <c r="A640" s="22"/>
      <c r="B640" s="22"/>
      <c r="C640" s="22" t="s">
        <v>558</v>
      </c>
      <c r="D640" s="22"/>
      <c r="E640" s="23" t="s">
        <v>559</v>
      </c>
      <c r="F640" s="20">
        <v>0</v>
      </c>
      <c r="G640" s="27">
        <v>552560</v>
      </c>
      <c r="H640" s="27">
        <f t="shared" ref="H640:I640" si="285">H641+H642</f>
        <v>952560</v>
      </c>
      <c r="I640" s="27">
        <f t="shared" si="285"/>
        <v>952560</v>
      </c>
      <c r="J640" s="16">
        <f t="shared" si="259"/>
        <v>-400000</v>
      </c>
      <c r="K640" s="16">
        <v>0</v>
      </c>
      <c r="L640" s="16">
        <f t="shared" si="262"/>
        <v>172.39032865209208</v>
      </c>
      <c r="M640" s="16">
        <f t="shared" si="260"/>
        <v>100</v>
      </c>
    </row>
    <row r="641" spans="1:13" ht="67.5" outlineLevel="7">
      <c r="A641" s="24"/>
      <c r="B641" s="24"/>
      <c r="C641" s="24"/>
      <c r="D641" s="24" t="s">
        <v>18</v>
      </c>
      <c r="E641" s="25" t="s">
        <v>19</v>
      </c>
      <c r="F641" s="20">
        <v>0</v>
      </c>
      <c r="G641" s="21">
        <v>361150</v>
      </c>
      <c r="H641" s="21">
        <v>952560</v>
      </c>
      <c r="I641" s="21">
        <v>952560</v>
      </c>
      <c r="J641" s="16">
        <f t="shared" si="259"/>
        <v>-591410</v>
      </c>
      <c r="K641" s="16">
        <v>0</v>
      </c>
      <c r="L641" s="16">
        <f t="shared" si="262"/>
        <v>263.7574415062993</v>
      </c>
      <c r="M641" s="16">
        <f t="shared" si="260"/>
        <v>100</v>
      </c>
    </row>
    <row r="642" spans="1:13" ht="33.75" outlineLevel="7">
      <c r="A642" s="24"/>
      <c r="B642" s="24"/>
      <c r="C642" s="24"/>
      <c r="D642" s="24" t="s">
        <v>20</v>
      </c>
      <c r="E642" s="25" t="s">
        <v>21</v>
      </c>
      <c r="F642" s="20">
        <v>0</v>
      </c>
      <c r="G642" s="21">
        <v>191410</v>
      </c>
      <c r="H642" s="21">
        <v>0</v>
      </c>
      <c r="I642" s="21">
        <v>0</v>
      </c>
      <c r="J642" s="16">
        <f t="shared" si="259"/>
        <v>191410</v>
      </c>
      <c r="K642" s="16">
        <v>0</v>
      </c>
      <c r="L642" s="16">
        <f t="shared" si="262"/>
        <v>0</v>
      </c>
      <c r="M642" s="16">
        <v>0</v>
      </c>
    </row>
    <row r="643" spans="1:13" outlineLevel="2">
      <c r="A643" s="14"/>
      <c r="B643" s="14" t="s">
        <v>475</v>
      </c>
      <c r="C643" s="14"/>
      <c r="D643" s="14"/>
      <c r="E643" s="15" t="s">
        <v>476</v>
      </c>
      <c r="F643" s="16">
        <v>543100</v>
      </c>
      <c r="G643" s="17">
        <v>1734700.37</v>
      </c>
      <c r="H643" s="16">
        <f>H644+H655</f>
        <v>3949760.37</v>
      </c>
      <c r="I643" s="17">
        <f>I644+I655</f>
        <v>1830808.2399999998</v>
      </c>
      <c r="J643" s="16">
        <f t="shared" si="259"/>
        <v>-2215060</v>
      </c>
      <c r="K643" s="16">
        <f t="shared" si="261"/>
        <v>337.10334008469891</v>
      </c>
      <c r="L643" s="16">
        <f t="shared" si="262"/>
        <v>105.54031529952343</v>
      </c>
      <c r="M643" s="16">
        <f t="shared" si="260"/>
        <v>46.352387701940501</v>
      </c>
    </row>
    <row r="644" spans="1:13" ht="32.25" outlineLevel="3">
      <c r="A644" s="14"/>
      <c r="B644" s="14"/>
      <c r="C644" s="14" t="s">
        <v>405</v>
      </c>
      <c r="D644" s="14"/>
      <c r="E644" s="15" t="s">
        <v>406</v>
      </c>
      <c r="F644" s="16">
        <v>543100</v>
      </c>
      <c r="G644" s="17">
        <v>1734700.37</v>
      </c>
      <c r="H644" s="16">
        <f t="shared" ref="H644:I646" si="286">H645</f>
        <v>3914700.37</v>
      </c>
      <c r="I644" s="17">
        <f t="shared" si="286"/>
        <v>1795748.2399999998</v>
      </c>
      <c r="J644" s="16">
        <f t="shared" si="259"/>
        <v>-2180000</v>
      </c>
      <c r="K644" s="16">
        <f t="shared" si="261"/>
        <v>330.64780703369541</v>
      </c>
      <c r="L644" s="16">
        <f t="shared" si="262"/>
        <v>103.51921698154707</v>
      </c>
      <c r="M644" s="16">
        <f t="shared" si="260"/>
        <v>45.871920460671163</v>
      </c>
    </row>
    <row r="645" spans="1:13" ht="32.25" outlineLevel="4">
      <c r="A645" s="14"/>
      <c r="B645" s="14"/>
      <c r="C645" s="14" t="s">
        <v>470</v>
      </c>
      <c r="D645" s="14"/>
      <c r="E645" s="15" t="s">
        <v>471</v>
      </c>
      <c r="F645" s="16">
        <v>543100</v>
      </c>
      <c r="G645" s="17">
        <v>1734700.37</v>
      </c>
      <c r="H645" s="16">
        <f t="shared" ref="H645:I645" si="287">H646+H650</f>
        <v>3914700.37</v>
      </c>
      <c r="I645" s="17">
        <f t="shared" si="287"/>
        <v>1795748.2399999998</v>
      </c>
      <c r="J645" s="16">
        <f t="shared" si="259"/>
        <v>-2180000</v>
      </c>
      <c r="K645" s="16">
        <f t="shared" si="261"/>
        <v>330.64780703369541</v>
      </c>
      <c r="L645" s="16">
        <f t="shared" si="262"/>
        <v>103.51921698154707</v>
      </c>
      <c r="M645" s="16">
        <f t="shared" si="260"/>
        <v>45.871920460671163</v>
      </c>
    </row>
    <row r="646" spans="1:13" ht="21.75" outlineLevel="5">
      <c r="A646" s="14"/>
      <c r="B646" s="14"/>
      <c r="C646" s="14" t="s">
        <v>477</v>
      </c>
      <c r="D646" s="14"/>
      <c r="E646" s="15" t="s">
        <v>478</v>
      </c>
      <c r="F646" s="16">
        <v>543100</v>
      </c>
      <c r="G646" s="17">
        <v>1043931.25</v>
      </c>
      <c r="H646" s="16">
        <f t="shared" si="286"/>
        <v>1223931.25</v>
      </c>
      <c r="I646" s="17">
        <f t="shared" si="286"/>
        <v>1104979.1199999999</v>
      </c>
      <c r="J646" s="16">
        <f t="shared" si="259"/>
        <v>-180000</v>
      </c>
      <c r="K646" s="16">
        <f t="shared" si="261"/>
        <v>203.45776468422022</v>
      </c>
      <c r="L646" s="16">
        <f t="shared" si="262"/>
        <v>105.84788222404491</v>
      </c>
      <c r="M646" s="16">
        <f t="shared" si="260"/>
        <v>90.281142833798867</v>
      </c>
    </row>
    <row r="647" spans="1:13" ht="21.75" outlineLevel="6">
      <c r="A647" s="14"/>
      <c r="B647" s="14"/>
      <c r="C647" s="14" t="s">
        <v>479</v>
      </c>
      <c r="D647" s="14"/>
      <c r="E647" s="15" t="s">
        <v>480</v>
      </c>
      <c r="F647" s="16">
        <v>543100</v>
      </c>
      <c r="G647" s="17">
        <v>1043931.25</v>
      </c>
      <c r="H647" s="16">
        <f t="shared" ref="H647:I647" si="288">H648+H649</f>
        <v>1223931.25</v>
      </c>
      <c r="I647" s="17">
        <f t="shared" si="288"/>
        <v>1104979.1199999999</v>
      </c>
      <c r="J647" s="16">
        <f t="shared" si="259"/>
        <v>-180000</v>
      </c>
      <c r="K647" s="16">
        <f t="shared" si="261"/>
        <v>203.45776468422022</v>
      </c>
      <c r="L647" s="16">
        <f t="shared" si="262"/>
        <v>105.84788222404491</v>
      </c>
      <c r="M647" s="16">
        <f t="shared" si="260"/>
        <v>90.281142833798867</v>
      </c>
    </row>
    <row r="648" spans="1:13" ht="33.75" outlineLevel="7">
      <c r="A648" s="18"/>
      <c r="B648" s="18"/>
      <c r="C648" s="18"/>
      <c r="D648" s="18" t="s">
        <v>20</v>
      </c>
      <c r="E648" s="19" t="s">
        <v>21</v>
      </c>
      <c r="F648" s="20">
        <v>83400</v>
      </c>
      <c r="G648" s="21">
        <v>559960.69999999995</v>
      </c>
      <c r="H648" s="21">
        <v>739960.7</v>
      </c>
      <c r="I648" s="21">
        <v>739837.07</v>
      </c>
      <c r="J648" s="16">
        <f t="shared" ref="J648:J678" si="289">G648-H648</f>
        <v>-180000</v>
      </c>
      <c r="K648" s="16">
        <f t="shared" ref="K648:K679" si="290">I648/F648*100</f>
        <v>887.09480815347717</v>
      </c>
      <c r="L648" s="16">
        <f t="shared" ref="L648:L679" si="291">I648/G648*100</f>
        <v>132.12303470582847</v>
      </c>
      <c r="M648" s="16">
        <f t="shared" ref="M648:M679" si="292">I648/H648*100</f>
        <v>99.98329235593188</v>
      </c>
    </row>
    <row r="649" spans="1:13" ht="33.75" outlineLevel="7">
      <c r="A649" s="18"/>
      <c r="B649" s="18"/>
      <c r="C649" s="18"/>
      <c r="D649" s="18" t="s">
        <v>117</v>
      </c>
      <c r="E649" s="19" t="s">
        <v>118</v>
      </c>
      <c r="F649" s="20">
        <v>459700</v>
      </c>
      <c r="G649" s="21">
        <v>483970.55</v>
      </c>
      <c r="H649" s="21">
        <v>483970.55</v>
      </c>
      <c r="I649" s="21">
        <v>365142.05</v>
      </c>
      <c r="J649" s="16">
        <f t="shared" si="289"/>
        <v>0</v>
      </c>
      <c r="K649" s="16">
        <f t="shared" si="290"/>
        <v>79.430509027626712</v>
      </c>
      <c r="L649" s="16">
        <f t="shared" si="291"/>
        <v>75.447163055685934</v>
      </c>
      <c r="M649" s="16">
        <f t="shared" si="292"/>
        <v>75.447163055685934</v>
      </c>
    </row>
    <row r="650" spans="1:13" ht="32.25" outlineLevel="7">
      <c r="A650" s="22"/>
      <c r="B650" s="22"/>
      <c r="C650" s="22" t="s">
        <v>526</v>
      </c>
      <c r="D650" s="22"/>
      <c r="E650" s="23" t="s">
        <v>527</v>
      </c>
      <c r="F650" s="20">
        <v>0</v>
      </c>
      <c r="G650" s="27">
        <v>690769.12</v>
      </c>
      <c r="H650" s="28">
        <f>H651+H653</f>
        <v>2690769.12</v>
      </c>
      <c r="I650" s="27">
        <f>I651+I653</f>
        <v>690769.12</v>
      </c>
      <c r="J650" s="16">
        <f t="shared" si="289"/>
        <v>-2000000</v>
      </c>
      <c r="K650" s="16">
        <v>0</v>
      </c>
      <c r="L650" s="16">
        <f t="shared" si="291"/>
        <v>100</v>
      </c>
      <c r="M650" s="16">
        <f t="shared" si="292"/>
        <v>25.671809404442698</v>
      </c>
    </row>
    <row r="651" spans="1:13" ht="42.75" outlineLevel="7">
      <c r="A651" s="22"/>
      <c r="B651" s="22"/>
      <c r="C651" s="22" t="s">
        <v>528</v>
      </c>
      <c r="D651" s="22"/>
      <c r="E651" s="23" t="s">
        <v>529</v>
      </c>
      <c r="F651" s="20">
        <v>0</v>
      </c>
      <c r="G651" s="27">
        <v>690769.12</v>
      </c>
      <c r="H651" s="28">
        <f t="shared" ref="H651:I651" si="293">H652</f>
        <v>690769.12</v>
      </c>
      <c r="I651" s="27">
        <f t="shared" si="293"/>
        <v>690769.12</v>
      </c>
      <c r="J651" s="16">
        <f t="shared" si="289"/>
        <v>0</v>
      </c>
      <c r="K651" s="16">
        <v>0</v>
      </c>
      <c r="L651" s="16">
        <f t="shared" si="291"/>
        <v>100</v>
      </c>
      <c r="M651" s="16">
        <f t="shared" si="292"/>
        <v>100</v>
      </c>
    </row>
    <row r="652" spans="1:13" ht="33.75" outlineLevel="7">
      <c r="A652" s="24"/>
      <c r="B652" s="24"/>
      <c r="C652" s="24"/>
      <c r="D652" s="24" t="s">
        <v>284</v>
      </c>
      <c r="E652" s="25" t="s">
        <v>285</v>
      </c>
      <c r="F652" s="20">
        <v>0</v>
      </c>
      <c r="G652" s="21">
        <v>690769.12</v>
      </c>
      <c r="H652" s="21">
        <v>690769.12</v>
      </c>
      <c r="I652" s="21">
        <v>690769.12</v>
      </c>
      <c r="J652" s="16">
        <f t="shared" si="289"/>
        <v>0</v>
      </c>
      <c r="K652" s="16">
        <v>0</v>
      </c>
      <c r="L652" s="16">
        <f t="shared" si="291"/>
        <v>100</v>
      </c>
      <c r="M652" s="16">
        <f t="shared" si="292"/>
        <v>100</v>
      </c>
    </row>
    <row r="653" spans="1:13" s="2" customFormat="1" ht="42" outlineLevel="7">
      <c r="A653" s="34"/>
      <c r="B653" s="34"/>
      <c r="C653" s="34" t="s">
        <v>614</v>
      </c>
      <c r="D653" s="34"/>
      <c r="E653" s="35" t="s">
        <v>591</v>
      </c>
      <c r="F653" s="28">
        <v>0</v>
      </c>
      <c r="G653" s="27">
        <v>0</v>
      </c>
      <c r="H653" s="27">
        <f>H654</f>
        <v>2000000</v>
      </c>
      <c r="I653" s="27">
        <f>I654</f>
        <v>0</v>
      </c>
      <c r="J653" s="16">
        <f t="shared" si="289"/>
        <v>-2000000</v>
      </c>
      <c r="K653" s="16">
        <v>0</v>
      </c>
      <c r="L653" s="16">
        <v>0</v>
      </c>
      <c r="M653" s="16">
        <f t="shared" si="292"/>
        <v>0</v>
      </c>
    </row>
    <row r="654" spans="1:13" ht="33.75" outlineLevel="7">
      <c r="A654" s="24"/>
      <c r="B654" s="24"/>
      <c r="C654" s="24"/>
      <c r="D654" s="24" t="s">
        <v>284</v>
      </c>
      <c r="E654" s="25" t="s">
        <v>285</v>
      </c>
      <c r="F654" s="20">
        <v>0</v>
      </c>
      <c r="G654" s="21">
        <v>0</v>
      </c>
      <c r="H654" s="21">
        <v>2000000</v>
      </c>
      <c r="I654" s="21">
        <v>0</v>
      </c>
      <c r="J654" s="16">
        <f t="shared" si="289"/>
        <v>-2000000</v>
      </c>
      <c r="K654" s="16">
        <v>0</v>
      </c>
      <c r="L654" s="16">
        <v>0</v>
      </c>
      <c r="M654" s="16">
        <f t="shared" si="292"/>
        <v>0</v>
      </c>
    </row>
    <row r="655" spans="1:13" s="2" customFormat="1" outlineLevel="7">
      <c r="A655" s="34"/>
      <c r="B655" s="34"/>
      <c r="C655" s="34" t="s">
        <v>12</v>
      </c>
      <c r="D655" s="34"/>
      <c r="E655" s="35" t="s">
        <v>13</v>
      </c>
      <c r="F655" s="28">
        <v>0</v>
      </c>
      <c r="G655" s="27">
        <v>0</v>
      </c>
      <c r="H655" s="27">
        <f t="shared" ref="H655:I657" si="294">H656</f>
        <v>35060</v>
      </c>
      <c r="I655" s="27">
        <f t="shared" si="294"/>
        <v>35060</v>
      </c>
      <c r="J655" s="16">
        <f t="shared" si="289"/>
        <v>-35060</v>
      </c>
      <c r="K655" s="16">
        <v>0</v>
      </c>
      <c r="L655" s="16">
        <v>0</v>
      </c>
      <c r="M655" s="16">
        <f t="shared" si="292"/>
        <v>100</v>
      </c>
    </row>
    <row r="656" spans="1:13" s="2" customFormat="1" ht="42" outlineLevel="7">
      <c r="A656" s="34"/>
      <c r="B656" s="34"/>
      <c r="C656" s="34" t="s">
        <v>607</v>
      </c>
      <c r="D656" s="34"/>
      <c r="E656" s="35" t="s">
        <v>580</v>
      </c>
      <c r="F656" s="28">
        <v>0</v>
      </c>
      <c r="G656" s="27">
        <v>0</v>
      </c>
      <c r="H656" s="27">
        <f t="shared" si="294"/>
        <v>35060</v>
      </c>
      <c r="I656" s="27">
        <f t="shared" si="294"/>
        <v>35060</v>
      </c>
      <c r="J656" s="16">
        <f t="shared" si="289"/>
        <v>-35060</v>
      </c>
      <c r="K656" s="16">
        <v>0</v>
      </c>
      <c r="L656" s="16">
        <v>0</v>
      </c>
      <c r="M656" s="16">
        <f t="shared" si="292"/>
        <v>100</v>
      </c>
    </row>
    <row r="657" spans="1:13" s="2" customFormat="1" ht="21" outlineLevel="7">
      <c r="A657" s="34"/>
      <c r="B657" s="34"/>
      <c r="C657" s="34" t="s">
        <v>608</v>
      </c>
      <c r="D657" s="34"/>
      <c r="E657" s="35" t="s">
        <v>581</v>
      </c>
      <c r="F657" s="28">
        <v>0</v>
      </c>
      <c r="G657" s="27">
        <v>0</v>
      </c>
      <c r="H657" s="27">
        <f t="shared" si="294"/>
        <v>35060</v>
      </c>
      <c r="I657" s="27">
        <f t="shared" si="294"/>
        <v>35060</v>
      </c>
      <c r="J657" s="16">
        <f t="shared" si="289"/>
        <v>-35060</v>
      </c>
      <c r="K657" s="16">
        <v>0</v>
      </c>
      <c r="L657" s="16">
        <v>0</v>
      </c>
      <c r="M657" s="16">
        <f t="shared" si="292"/>
        <v>100</v>
      </c>
    </row>
    <row r="658" spans="1:13" ht="33.75" outlineLevel="7">
      <c r="A658" s="24"/>
      <c r="B658" s="24"/>
      <c r="C658" s="24"/>
      <c r="D658" s="24" t="s">
        <v>20</v>
      </c>
      <c r="E658" s="25" t="s">
        <v>21</v>
      </c>
      <c r="F658" s="20">
        <v>0</v>
      </c>
      <c r="G658" s="21">
        <v>0</v>
      </c>
      <c r="H658" s="21">
        <v>35060</v>
      </c>
      <c r="I658" s="21">
        <v>35060</v>
      </c>
      <c r="J658" s="16">
        <f t="shared" si="289"/>
        <v>-35060</v>
      </c>
      <c r="K658" s="16">
        <v>0</v>
      </c>
      <c r="L658" s="16">
        <v>0</v>
      </c>
      <c r="M658" s="16">
        <f t="shared" si="292"/>
        <v>100</v>
      </c>
    </row>
    <row r="659" spans="1:13" ht="21.75" outlineLevel="1">
      <c r="A659" s="14"/>
      <c r="B659" s="14" t="s">
        <v>481</v>
      </c>
      <c r="C659" s="14"/>
      <c r="D659" s="14"/>
      <c r="E659" s="15" t="s">
        <v>482</v>
      </c>
      <c r="F659" s="16">
        <v>1366312.94</v>
      </c>
      <c r="G659" s="17">
        <v>1366312.94</v>
      </c>
      <c r="H659" s="16">
        <f t="shared" ref="H659:I663" si="295">H660</f>
        <v>1366312.94</v>
      </c>
      <c r="I659" s="17">
        <f t="shared" si="295"/>
        <v>1366312.94</v>
      </c>
      <c r="J659" s="16">
        <f t="shared" si="289"/>
        <v>0</v>
      </c>
      <c r="K659" s="16">
        <f t="shared" si="290"/>
        <v>100</v>
      </c>
      <c r="L659" s="16">
        <f t="shared" si="291"/>
        <v>100</v>
      </c>
      <c r="M659" s="16">
        <f t="shared" si="292"/>
        <v>100</v>
      </c>
    </row>
    <row r="660" spans="1:13" outlineLevel="2">
      <c r="A660" s="14"/>
      <c r="B660" s="14" t="s">
        <v>483</v>
      </c>
      <c r="C660" s="14"/>
      <c r="D660" s="14"/>
      <c r="E660" s="15" t="s">
        <v>484</v>
      </c>
      <c r="F660" s="16">
        <v>1366312.94</v>
      </c>
      <c r="G660" s="17">
        <v>1366312.94</v>
      </c>
      <c r="H660" s="16">
        <f t="shared" si="295"/>
        <v>1366312.94</v>
      </c>
      <c r="I660" s="17">
        <f t="shared" si="295"/>
        <v>1366312.94</v>
      </c>
      <c r="J660" s="16">
        <f t="shared" si="289"/>
        <v>0</v>
      </c>
      <c r="K660" s="16">
        <f t="shared" si="290"/>
        <v>100</v>
      </c>
      <c r="L660" s="16">
        <f t="shared" si="291"/>
        <v>100</v>
      </c>
      <c r="M660" s="16">
        <f t="shared" si="292"/>
        <v>100</v>
      </c>
    </row>
    <row r="661" spans="1:13" outlineLevel="3">
      <c r="A661" s="14"/>
      <c r="B661" s="14"/>
      <c r="C661" s="14" t="s">
        <v>12</v>
      </c>
      <c r="D661" s="14"/>
      <c r="E661" s="15" t="s">
        <v>13</v>
      </c>
      <c r="F661" s="16">
        <v>1366312.94</v>
      </c>
      <c r="G661" s="17">
        <v>1366312.94</v>
      </c>
      <c r="H661" s="16">
        <f t="shared" si="295"/>
        <v>1366312.94</v>
      </c>
      <c r="I661" s="17">
        <f t="shared" si="295"/>
        <v>1366312.94</v>
      </c>
      <c r="J661" s="16">
        <f t="shared" si="289"/>
        <v>0</v>
      </c>
      <c r="K661" s="16">
        <f t="shared" si="290"/>
        <v>100</v>
      </c>
      <c r="L661" s="16">
        <f t="shared" si="291"/>
        <v>100</v>
      </c>
      <c r="M661" s="16">
        <f t="shared" si="292"/>
        <v>100</v>
      </c>
    </row>
    <row r="662" spans="1:13" ht="32.25" outlineLevel="4">
      <c r="A662" s="14"/>
      <c r="B662" s="14"/>
      <c r="C662" s="14" t="s">
        <v>485</v>
      </c>
      <c r="D662" s="14"/>
      <c r="E662" s="15" t="s">
        <v>486</v>
      </c>
      <c r="F662" s="16">
        <v>1366312.94</v>
      </c>
      <c r="G662" s="17">
        <v>1366312.94</v>
      </c>
      <c r="H662" s="16">
        <f t="shared" si="295"/>
        <v>1366312.94</v>
      </c>
      <c r="I662" s="17">
        <f t="shared" si="295"/>
        <v>1366312.94</v>
      </c>
      <c r="J662" s="16">
        <f t="shared" si="289"/>
        <v>0</v>
      </c>
      <c r="K662" s="16">
        <f t="shared" si="290"/>
        <v>100</v>
      </c>
      <c r="L662" s="16">
        <f t="shared" si="291"/>
        <v>100</v>
      </c>
      <c r="M662" s="16">
        <f t="shared" si="292"/>
        <v>100</v>
      </c>
    </row>
    <row r="663" spans="1:13" outlineLevel="5">
      <c r="A663" s="14"/>
      <c r="B663" s="14"/>
      <c r="C663" s="14" t="s">
        <v>487</v>
      </c>
      <c r="D663" s="14"/>
      <c r="E663" s="15" t="s">
        <v>488</v>
      </c>
      <c r="F663" s="16">
        <v>1366312.94</v>
      </c>
      <c r="G663" s="17">
        <v>1366312.94</v>
      </c>
      <c r="H663" s="16">
        <f t="shared" si="295"/>
        <v>1366312.94</v>
      </c>
      <c r="I663" s="17">
        <f t="shared" si="295"/>
        <v>1366312.94</v>
      </c>
      <c r="J663" s="16">
        <f t="shared" si="289"/>
        <v>0</v>
      </c>
      <c r="K663" s="16">
        <f t="shared" si="290"/>
        <v>100</v>
      </c>
      <c r="L663" s="16">
        <f t="shared" si="291"/>
        <v>100</v>
      </c>
      <c r="M663" s="16">
        <f t="shared" si="292"/>
        <v>100</v>
      </c>
    </row>
    <row r="664" spans="1:13" ht="33.75" outlineLevel="7">
      <c r="A664" s="18"/>
      <c r="B664" s="18"/>
      <c r="C664" s="18"/>
      <c r="D664" s="18" t="s">
        <v>117</v>
      </c>
      <c r="E664" s="19" t="s">
        <v>118</v>
      </c>
      <c r="F664" s="20">
        <v>1366312.94</v>
      </c>
      <c r="G664" s="21">
        <v>1366312.94</v>
      </c>
      <c r="H664" s="21">
        <v>1366312.94</v>
      </c>
      <c r="I664" s="21">
        <v>1366312.94</v>
      </c>
      <c r="J664" s="16">
        <f t="shared" si="289"/>
        <v>0</v>
      </c>
      <c r="K664" s="16">
        <f t="shared" si="290"/>
        <v>100</v>
      </c>
      <c r="L664" s="16">
        <f t="shared" si="291"/>
        <v>100</v>
      </c>
      <c r="M664" s="16">
        <f t="shared" si="292"/>
        <v>100</v>
      </c>
    </row>
    <row r="665" spans="1:13" ht="32.25" outlineLevel="1">
      <c r="A665" s="14"/>
      <c r="B665" s="14" t="s">
        <v>489</v>
      </c>
      <c r="C665" s="14"/>
      <c r="D665" s="14"/>
      <c r="E665" s="15" t="s">
        <v>490</v>
      </c>
      <c r="F665" s="16">
        <v>12000</v>
      </c>
      <c r="G665" s="17">
        <v>10832.880000000001</v>
      </c>
      <c r="H665" s="16">
        <f t="shared" ref="H665:I669" si="296">H666</f>
        <v>10832.88</v>
      </c>
      <c r="I665" s="17">
        <f t="shared" si="296"/>
        <v>10832.88</v>
      </c>
      <c r="J665" s="16">
        <f t="shared" si="289"/>
        <v>0</v>
      </c>
      <c r="K665" s="16">
        <f t="shared" si="290"/>
        <v>90.274000000000001</v>
      </c>
      <c r="L665" s="16">
        <f t="shared" si="291"/>
        <v>99.999999999999972</v>
      </c>
      <c r="M665" s="16">
        <f t="shared" si="292"/>
        <v>100</v>
      </c>
    </row>
    <row r="666" spans="1:13" ht="21.75" outlineLevel="2">
      <c r="A666" s="14"/>
      <c r="B666" s="14" t="s">
        <v>491</v>
      </c>
      <c r="C666" s="14"/>
      <c r="D666" s="14"/>
      <c r="E666" s="15" t="s">
        <v>492</v>
      </c>
      <c r="F666" s="16">
        <v>12000</v>
      </c>
      <c r="G666" s="17">
        <v>10832.880000000001</v>
      </c>
      <c r="H666" s="16">
        <f t="shared" si="296"/>
        <v>10832.88</v>
      </c>
      <c r="I666" s="17">
        <f t="shared" si="296"/>
        <v>10832.88</v>
      </c>
      <c r="J666" s="16">
        <f t="shared" si="289"/>
        <v>0</v>
      </c>
      <c r="K666" s="16">
        <f t="shared" si="290"/>
        <v>90.274000000000001</v>
      </c>
      <c r="L666" s="16">
        <f t="shared" si="291"/>
        <v>99.999999999999972</v>
      </c>
      <c r="M666" s="16">
        <f t="shared" si="292"/>
        <v>100</v>
      </c>
    </row>
    <row r="667" spans="1:13" outlineLevel="3">
      <c r="A667" s="14"/>
      <c r="B667" s="14"/>
      <c r="C667" s="14" t="s">
        <v>12</v>
      </c>
      <c r="D667" s="14"/>
      <c r="E667" s="15" t="s">
        <v>13</v>
      </c>
      <c r="F667" s="16">
        <v>12000</v>
      </c>
      <c r="G667" s="17">
        <v>10832.880000000001</v>
      </c>
      <c r="H667" s="16">
        <f t="shared" si="296"/>
        <v>10832.88</v>
      </c>
      <c r="I667" s="17">
        <f t="shared" si="296"/>
        <v>10832.88</v>
      </c>
      <c r="J667" s="16">
        <f t="shared" si="289"/>
        <v>0</v>
      </c>
      <c r="K667" s="16">
        <f t="shared" si="290"/>
        <v>90.274000000000001</v>
      </c>
      <c r="L667" s="16">
        <f t="shared" si="291"/>
        <v>99.999999999999972</v>
      </c>
      <c r="M667" s="16">
        <f t="shared" si="292"/>
        <v>100</v>
      </c>
    </row>
    <row r="668" spans="1:13" ht="32.25" outlineLevel="4">
      <c r="A668" s="14"/>
      <c r="B668" s="14"/>
      <c r="C668" s="14" t="s">
        <v>153</v>
      </c>
      <c r="D668" s="14"/>
      <c r="E668" s="15" t="s">
        <v>154</v>
      </c>
      <c r="F668" s="16">
        <v>12000</v>
      </c>
      <c r="G668" s="17">
        <v>10832.880000000001</v>
      </c>
      <c r="H668" s="16">
        <f t="shared" si="296"/>
        <v>10832.88</v>
      </c>
      <c r="I668" s="17">
        <f t="shared" si="296"/>
        <v>10832.88</v>
      </c>
      <c r="J668" s="16">
        <f t="shared" si="289"/>
        <v>0</v>
      </c>
      <c r="K668" s="16">
        <f t="shared" si="290"/>
        <v>90.274000000000001</v>
      </c>
      <c r="L668" s="16">
        <f t="shared" si="291"/>
        <v>99.999999999999972</v>
      </c>
      <c r="M668" s="16">
        <f t="shared" si="292"/>
        <v>100</v>
      </c>
    </row>
    <row r="669" spans="1:13" ht="32.25" outlineLevel="5">
      <c r="A669" s="14"/>
      <c r="B669" s="14"/>
      <c r="C669" s="14" t="s">
        <v>493</v>
      </c>
      <c r="D669" s="14"/>
      <c r="E669" s="15" t="s">
        <v>494</v>
      </c>
      <c r="F669" s="16">
        <v>12000</v>
      </c>
      <c r="G669" s="17">
        <v>10832.880000000001</v>
      </c>
      <c r="H669" s="16">
        <f t="shared" si="296"/>
        <v>10832.88</v>
      </c>
      <c r="I669" s="17">
        <f t="shared" si="296"/>
        <v>10832.88</v>
      </c>
      <c r="J669" s="16">
        <f t="shared" si="289"/>
        <v>0</v>
      </c>
      <c r="K669" s="16">
        <f t="shared" si="290"/>
        <v>90.274000000000001</v>
      </c>
      <c r="L669" s="16">
        <f t="shared" si="291"/>
        <v>99.999999999999972</v>
      </c>
      <c r="M669" s="16">
        <f t="shared" si="292"/>
        <v>100</v>
      </c>
    </row>
    <row r="670" spans="1:13" ht="22.5" outlineLevel="7">
      <c r="A670" s="18"/>
      <c r="B670" s="18"/>
      <c r="C670" s="18"/>
      <c r="D670" s="18" t="s">
        <v>495</v>
      </c>
      <c r="E670" s="19" t="s">
        <v>496</v>
      </c>
      <c r="F670" s="20">
        <v>12000</v>
      </c>
      <c r="G670" s="21">
        <v>10832.880000000001</v>
      </c>
      <c r="H670" s="21">
        <v>10832.88</v>
      </c>
      <c r="I670" s="21">
        <v>10832.88</v>
      </c>
      <c r="J670" s="16">
        <f t="shared" si="289"/>
        <v>0</v>
      </c>
      <c r="K670" s="16">
        <f t="shared" si="290"/>
        <v>90.274000000000001</v>
      </c>
      <c r="L670" s="16">
        <f t="shared" si="291"/>
        <v>99.999999999999972</v>
      </c>
      <c r="M670" s="16">
        <f t="shared" si="292"/>
        <v>100</v>
      </c>
    </row>
    <row r="671" spans="1:13" ht="21.75">
      <c r="A671" s="44" t="s">
        <v>497</v>
      </c>
      <c r="B671" s="44"/>
      <c r="C671" s="44"/>
      <c r="D671" s="44"/>
      <c r="E671" s="45" t="s">
        <v>498</v>
      </c>
      <c r="F671" s="46">
        <v>1784341.3</v>
      </c>
      <c r="G671" s="46">
        <v>1780883.24</v>
      </c>
      <c r="H671" s="46">
        <f t="shared" ref="H671:I675" si="297">H672</f>
        <v>1780883.24</v>
      </c>
      <c r="I671" s="46">
        <f t="shared" si="297"/>
        <v>1780883.24</v>
      </c>
      <c r="J671" s="46">
        <f t="shared" si="289"/>
        <v>0</v>
      </c>
      <c r="K671" s="46">
        <f t="shared" si="290"/>
        <v>99.806199632323697</v>
      </c>
      <c r="L671" s="46">
        <f t="shared" si="291"/>
        <v>100</v>
      </c>
      <c r="M671" s="46">
        <f t="shared" si="292"/>
        <v>100</v>
      </c>
    </row>
    <row r="672" spans="1:13" outlineLevel="1">
      <c r="A672" s="14"/>
      <c r="B672" s="14" t="s">
        <v>8</v>
      </c>
      <c r="C672" s="14"/>
      <c r="D672" s="14"/>
      <c r="E672" s="15" t="s">
        <v>9</v>
      </c>
      <c r="F672" s="16">
        <v>1784341.3</v>
      </c>
      <c r="G672" s="17">
        <v>1780883.24</v>
      </c>
      <c r="H672" s="16">
        <f t="shared" si="297"/>
        <v>1780883.24</v>
      </c>
      <c r="I672" s="17">
        <f t="shared" si="297"/>
        <v>1780883.24</v>
      </c>
      <c r="J672" s="16">
        <f t="shared" si="289"/>
        <v>0</v>
      </c>
      <c r="K672" s="16">
        <f t="shared" si="290"/>
        <v>99.806199632323697</v>
      </c>
      <c r="L672" s="16">
        <f t="shared" si="291"/>
        <v>100</v>
      </c>
      <c r="M672" s="16">
        <f t="shared" si="292"/>
        <v>100</v>
      </c>
    </row>
    <row r="673" spans="1:13" ht="53.25" outlineLevel="2">
      <c r="A673" s="14"/>
      <c r="B673" s="14" t="s">
        <v>499</v>
      </c>
      <c r="C673" s="14"/>
      <c r="D673" s="14"/>
      <c r="E673" s="15" t="s">
        <v>500</v>
      </c>
      <c r="F673" s="16">
        <v>1784341.3</v>
      </c>
      <c r="G673" s="17">
        <v>1780883.24</v>
      </c>
      <c r="H673" s="16">
        <f t="shared" si="297"/>
        <v>1780883.24</v>
      </c>
      <c r="I673" s="17">
        <f t="shared" si="297"/>
        <v>1780883.24</v>
      </c>
      <c r="J673" s="16">
        <f t="shared" si="289"/>
        <v>0</v>
      </c>
      <c r="K673" s="16">
        <f t="shared" si="290"/>
        <v>99.806199632323697</v>
      </c>
      <c r="L673" s="16">
        <f t="shared" si="291"/>
        <v>100</v>
      </c>
      <c r="M673" s="16">
        <f t="shared" si="292"/>
        <v>100</v>
      </c>
    </row>
    <row r="674" spans="1:13" outlineLevel="3">
      <c r="A674" s="14"/>
      <c r="B674" s="14"/>
      <c r="C674" s="14" t="s">
        <v>12</v>
      </c>
      <c r="D674" s="14"/>
      <c r="E674" s="15" t="s">
        <v>13</v>
      </c>
      <c r="F674" s="16">
        <v>1784341.3</v>
      </c>
      <c r="G674" s="17">
        <v>1780883.24</v>
      </c>
      <c r="H674" s="16">
        <f t="shared" si="297"/>
        <v>1780883.24</v>
      </c>
      <c r="I674" s="17">
        <f t="shared" si="297"/>
        <v>1780883.24</v>
      </c>
      <c r="J674" s="16">
        <f t="shared" si="289"/>
        <v>0</v>
      </c>
      <c r="K674" s="16">
        <f t="shared" si="290"/>
        <v>99.806199632323697</v>
      </c>
      <c r="L674" s="16">
        <f t="shared" si="291"/>
        <v>100</v>
      </c>
      <c r="M674" s="16">
        <f t="shared" si="292"/>
        <v>100</v>
      </c>
    </row>
    <row r="675" spans="1:13" ht="42.75" outlineLevel="4">
      <c r="A675" s="14"/>
      <c r="B675" s="14"/>
      <c r="C675" s="14" t="s">
        <v>14</v>
      </c>
      <c r="D675" s="14"/>
      <c r="E675" s="15" t="s">
        <v>15</v>
      </c>
      <c r="F675" s="16">
        <v>1784341.3</v>
      </c>
      <c r="G675" s="17">
        <v>1780883.24</v>
      </c>
      <c r="H675" s="16">
        <f t="shared" si="297"/>
        <v>1780883.24</v>
      </c>
      <c r="I675" s="17">
        <f t="shared" si="297"/>
        <v>1780883.24</v>
      </c>
      <c r="J675" s="16">
        <f t="shared" si="289"/>
        <v>0</v>
      </c>
      <c r="K675" s="16">
        <f t="shared" si="290"/>
        <v>99.806199632323697</v>
      </c>
      <c r="L675" s="16">
        <f t="shared" si="291"/>
        <v>100</v>
      </c>
      <c r="M675" s="16">
        <f t="shared" si="292"/>
        <v>100</v>
      </c>
    </row>
    <row r="676" spans="1:13" ht="21.75" outlineLevel="5">
      <c r="A676" s="14"/>
      <c r="B676" s="14"/>
      <c r="C676" s="14" t="s">
        <v>501</v>
      </c>
      <c r="D676" s="14"/>
      <c r="E676" s="15" t="s">
        <v>502</v>
      </c>
      <c r="F676" s="16">
        <v>1784341.3</v>
      </c>
      <c r="G676" s="17">
        <v>1780883.24</v>
      </c>
      <c r="H676" s="16">
        <f t="shared" ref="H676:I676" si="298">H677+H678</f>
        <v>1780883.24</v>
      </c>
      <c r="I676" s="17">
        <f t="shared" si="298"/>
        <v>1780883.24</v>
      </c>
      <c r="J676" s="16">
        <f t="shared" si="289"/>
        <v>0</v>
      </c>
      <c r="K676" s="16">
        <f t="shared" si="290"/>
        <v>99.806199632323697</v>
      </c>
      <c r="L676" s="16">
        <f t="shared" si="291"/>
        <v>100</v>
      </c>
      <c r="M676" s="16">
        <f t="shared" si="292"/>
        <v>100</v>
      </c>
    </row>
    <row r="677" spans="1:13" ht="67.5" outlineLevel="7">
      <c r="A677" s="18"/>
      <c r="B677" s="18"/>
      <c r="C677" s="18"/>
      <c r="D677" s="18" t="s">
        <v>18</v>
      </c>
      <c r="E677" s="19" t="s">
        <v>19</v>
      </c>
      <c r="F677" s="20">
        <v>1447204.86</v>
      </c>
      <c r="G677" s="21">
        <v>1443746.8</v>
      </c>
      <c r="H677" s="21">
        <v>1484436</v>
      </c>
      <c r="I677" s="21">
        <v>1484436</v>
      </c>
      <c r="J677" s="16">
        <f t="shared" si="289"/>
        <v>-40689.199999999953</v>
      </c>
      <c r="K677" s="16">
        <f t="shared" si="290"/>
        <v>102.57262403057435</v>
      </c>
      <c r="L677" s="16">
        <f t="shared" si="291"/>
        <v>102.8183058137341</v>
      </c>
      <c r="M677" s="16">
        <f t="shared" si="292"/>
        <v>100</v>
      </c>
    </row>
    <row r="678" spans="1:13" ht="33.75" outlineLevel="7">
      <c r="A678" s="18"/>
      <c r="B678" s="18"/>
      <c r="C678" s="18"/>
      <c r="D678" s="18" t="s">
        <v>20</v>
      </c>
      <c r="E678" s="19" t="s">
        <v>21</v>
      </c>
      <c r="F678" s="20">
        <v>337136.44</v>
      </c>
      <c r="G678" s="21">
        <v>337136.44</v>
      </c>
      <c r="H678" s="21">
        <v>296447.24</v>
      </c>
      <c r="I678" s="21">
        <v>296447.24</v>
      </c>
      <c r="J678" s="16">
        <f t="shared" si="289"/>
        <v>40689.200000000012</v>
      </c>
      <c r="K678" s="16">
        <f t="shared" si="290"/>
        <v>87.93093977026038</v>
      </c>
      <c r="L678" s="16">
        <f t="shared" si="291"/>
        <v>87.93093977026038</v>
      </c>
      <c r="M678" s="16">
        <f t="shared" si="292"/>
        <v>100</v>
      </c>
    </row>
    <row r="679" spans="1:13">
      <c r="A679" s="47" t="s">
        <v>6</v>
      </c>
      <c r="B679" s="47"/>
      <c r="C679" s="47"/>
      <c r="D679" s="47"/>
      <c r="E679" s="48"/>
      <c r="F679" s="49">
        <f>F7+F56+F67+F671</f>
        <v>1010336672.5799999</v>
      </c>
      <c r="G679" s="49">
        <f>G7+G56+G67+G671</f>
        <v>1103157811.5099998</v>
      </c>
      <c r="H679" s="49">
        <f>H7+H56+H67+H671</f>
        <v>1159666243.4000001</v>
      </c>
      <c r="I679" s="49">
        <f>I7+I56+I67+I671</f>
        <v>1066567919.0300001</v>
      </c>
      <c r="J679" s="49">
        <f>J7+J56+J67+J671</f>
        <v>-56508431.890000351</v>
      </c>
      <c r="K679" s="46">
        <f t="shared" si="290"/>
        <v>105.56559491267478</v>
      </c>
      <c r="L679" s="46">
        <f t="shared" si="291"/>
        <v>96.683167893275794</v>
      </c>
      <c r="M679" s="46">
        <f t="shared" si="292"/>
        <v>91.971972548149111</v>
      </c>
    </row>
    <row r="680" spans="1:13">
      <c r="G680" s="42"/>
      <c r="H680" s="43"/>
      <c r="I680" s="42"/>
      <c r="J680" s="43"/>
      <c r="K680" s="43"/>
      <c r="L680" s="43"/>
      <c r="M680" s="43"/>
    </row>
    <row r="682" spans="1:13">
      <c r="G682" s="42"/>
      <c r="H682" s="43"/>
      <c r="I682" s="42"/>
      <c r="J682" s="43"/>
      <c r="K682" s="43"/>
      <c r="L682" s="43"/>
      <c r="M682" s="43"/>
    </row>
  </sheetData>
  <autoFilter ref="A5:M679"/>
  <mergeCells count="2">
    <mergeCell ref="A2:L2"/>
    <mergeCell ref="K1:M1"/>
  </mergeCells>
  <pageMargins left="1.1811023622047245" right="0.39370078740157483" top="0.78740157480314965" bottom="0.78740157480314965" header="0" footer="0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opLeftCell="A13" workbookViewId="0">
      <pane xSplit="2" topLeftCell="C1" activePane="topRight" state="frozen"/>
      <selection pane="topRight" activeCell="B34" sqref="B34"/>
    </sheetView>
  </sheetViews>
  <sheetFormatPr defaultRowHeight="15"/>
  <cols>
    <col min="1" max="1" width="9.140625" style="56" customWidth="1"/>
    <col min="2" max="2" width="48.28515625" style="55" customWidth="1"/>
    <col min="3" max="4" width="17.5703125" style="54" customWidth="1"/>
    <col min="5" max="6" width="13.42578125" style="51" customWidth="1"/>
    <col min="7" max="7" width="15.85546875" style="53" customWidth="1"/>
    <col min="8" max="8" width="13.42578125" style="51" customWidth="1"/>
    <col min="9" max="9" width="15.7109375" style="52" customWidth="1"/>
    <col min="10" max="10" width="15.5703125" style="51" customWidth="1"/>
    <col min="11" max="16384" width="9.140625" style="50"/>
  </cols>
  <sheetData>
    <row r="1" spans="1:12">
      <c r="A1" s="63"/>
      <c r="B1" s="64"/>
      <c r="C1" s="65"/>
      <c r="D1" s="170" t="s">
        <v>940</v>
      </c>
      <c r="E1" s="171"/>
      <c r="F1" s="171"/>
      <c r="G1" s="171"/>
      <c r="H1" s="171"/>
      <c r="I1" s="171"/>
      <c r="J1" s="171"/>
      <c r="K1" s="171"/>
      <c r="L1" s="171"/>
    </row>
    <row r="2" spans="1:12" ht="15.75">
      <c r="A2" s="90" t="s">
        <v>644</v>
      </c>
      <c r="B2" s="64"/>
      <c r="C2" s="65"/>
      <c r="D2" s="65"/>
      <c r="E2" s="67"/>
      <c r="F2" s="67"/>
      <c r="G2" s="68"/>
      <c r="H2" s="67"/>
      <c r="I2" s="69"/>
      <c r="J2" s="67"/>
      <c r="K2" s="70"/>
      <c r="L2" s="70"/>
    </row>
    <row r="3" spans="1:12" ht="18.75">
      <c r="A3" s="66"/>
      <c r="B3" s="64"/>
      <c r="C3" s="65"/>
      <c r="D3" s="65"/>
      <c r="E3" s="67"/>
      <c r="F3" s="67"/>
      <c r="G3" s="68"/>
      <c r="H3" s="67"/>
      <c r="I3" s="69"/>
      <c r="J3" s="67"/>
      <c r="K3" s="70"/>
      <c r="L3" s="70"/>
    </row>
    <row r="4" spans="1:12" ht="16.5" customHeight="1">
      <c r="A4" s="172" t="s">
        <v>643</v>
      </c>
      <c r="B4" s="174" t="s">
        <v>592</v>
      </c>
      <c r="C4" s="177">
        <v>2021</v>
      </c>
      <c r="D4" s="177"/>
      <c r="E4" s="176"/>
      <c r="F4" s="178">
        <v>2022</v>
      </c>
      <c r="G4" s="179"/>
      <c r="H4" s="176"/>
      <c r="I4" s="175" t="s">
        <v>642</v>
      </c>
      <c r="J4" s="176"/>
      <c r="K4" s="70"/>
      <c r="L4" s="70"/>
    </row>
    <row r="5" spans="1:12" ht="99.75">
      <c r="A5" s="173"/>
      <c r="B5" s="173"/>
      <c r="C5" s="71" t="s">
        <v>641</v>
      </c>
      <c r="D5" s="71" t="s">
        <v>640</v>
      </c>
      <c r="E5" s="72" t="s">
        <v>639</v>
      </c>
      <c r="F5" s="71" t="s">
        <v>646</v>
      </c>
      <c r="G5" s="71" t="s">
        <v>647</v>
      </c>
      <c r="H5" s="72" t="s">
        <v>648</v>
      </c>
      <c r="I5" s="73" t="s">
        <v>649</v>
      </c>
      <c r="J5" s="72" t="s">
        <v>650</v>
      </c>
      <c r="K5" s="70"/>
      <c r="L5" s="70"/>
    </row>
    <row r="6" spans="1:12" s="62" customFormat="1">
      <c r="A6" s="74" t="s">
        <v>638</v>
      </c>
      <c r="B6" s="74">
        <v>2</v>
      </c>
      <c r="C6" s="75">
        <v>3</v>
      </c>
      <c r="D6" s="75">
        <v>4</v>
      </c>
      <c r="E6" s="76">
        <v>5</v>
      </c>
      <c r="F6" s="75">
        <v>6</v>
      </c>
      <c r="G6" s="75">
        <v>7</v>
      </c>
      <c r="H6" s="76">
        <v>8</v>
      </c>
      <c r="I6" s="75">
        <v>12</v>
      </c>
      <c r="J6" s="75">
        <v>13</v>
      </c>
      <c r="K6" s="77"/>
      <c r="L6" s="77"/>
    </row>
    <row r="7" spans="1:12" s="59" customFormat="1" ht="30">
      <c r="A7" s="78"/>
      <c r="B7" s="79" t="s">
        <v>59</v>
      </c>
      <c r="C7" s="80">
        <f>SUM(C8:C20)</f>
        <v>914413.4</v>
      </c>
      <c r="D7" s="80">
        <f>SUM(D8:D20)</f>
        <v>873723.9</v>
      </c>
      <c r="E7" s="81">
        <f>D7/C7*100</f>
        <v>95.550207378850743</v>
      </c>
      <c r="F7" s="80">
        <f>SUM(F8:F20)</f>
        <v>1121093.1000000001</v>
      </c>
      <c r="G7" s="80">
        <f>SUM(G8:G20)</f>
        <v>1028033.3</v>
      </c>
      <c r="H7" s="81">
        <f t="shared" ref="H7:H22" si="0">G7/F7*100</f>
        <v>91.699190727335662</v>
      </c>
      <c r="I7" s="80">
        <f t="shared" ref="I7:I28" si="1">G7-D7</f>
        <v>154309.40000000002</v>
      </c>
      <c r="J7" s="80">
        <f t="shared" ref="J7:J28" si="2">H7-E7</f>
        <v>-3.8510166515150814</v>
      </c>
      <c r="K7" s="82"/>
      <c r="L7" s="82"/>
    </row>
    <row r="8" spans="1:12">
      <c r="A8" s="60" t="s">
        <v>617</v>
      </c>
      <c r="B8" s="58" t="s">
        <v>616</v>
      </c>
      <c r="C8" s="84">
        <v>95006.1</v>
      </c>
      <c r="D8" s="57">
        <v>92891.4</v>
      </c>
      <c r="E8" s="83">
        <f>D8/C8*100</f>
        <v>97.774142923454377</v>
      </c>
      <c r="F8" s="84">
        <v>97319.4</v>
      </c>
      <c r="G8" s="57">
        <v>89677.5</v>
      </c>
      <c r="H8" s="83">
        <f t="shared" si="0"/>
        <v>92.14760880153392</v>
      </c>
      <c r="I8" s="85">
        <f t="shared" si="1"/>
        <v>-3213.8999999999942</v>
      </c>
      <c r="J8" s="85">
        <f t="shared" si="2"/>
        <v>-5.6265341219204572</v>
      </c>
      <c r="K8" s="70"/>
      <c r="L8" s="70"/>
    </row>
    <row r="9" spans="1:12">
      <c r="A9" s="60" t="s">
        <v>651</v>
      </c>
      <c r="B9" s="58" t="s">
        <v>652</v>
      </c>
      <c r="C9" s="84">
        <v>0</v>
      </c>
      <c r="D9" s="57">
        <v>0</v>
      </c>
      <c r="E9" s="83">
        <v>0</v>
      </c>
      <c r="F9" s="84">
        <v>877.5</v>
      </c>
      <c r="G9" s="57">
        <v>877.5</v>
      </c>
      <c r="H9" s="83">
        <f t="shared" si="0"/>
        <v>100</v>
      </c>
      <c r="I9" s="85">
        <f t="shared" si="1"/>
        <v>877.5</v>
      </c>
      <c r="J9" s="85">
        <f t="shared" si="2"/>
        <v>100</v>
      </c>
      <c r="K9" s="70"/>
      <c r="L9" s="70"/>
    </row>
    <row r="10" spans="1:12" s="52" customFormat="1" ht="30">
      <c r="A10" s="60" t="s">
        <v>637</v>
      </c>
      <c r="B10" s="58" t="s">
        <v>636</v>
      </c>
      <c r="C10" s="84">
        <v>4613.8999999999996</v>
      </c>
      <c r="D10" s="57">
        <v>4451.3999999999996</v>
      </c>
      <c r="E10" s="83">
        <f t="shared" ref="E10:E28" si="3">D10/C10*100</f>
        <v>96.478033767528558</v>
      </c>
      <c r="F10" s="84">
        <v>6884.2</v>
      </c>
      <c r="G10" s="57">
        <v>6773.8</v>
      </c>
      <c r="H10" s="83">
        <f t="shared" si="0"/>
        <v>98.39632782313123</v>
      </c>
      <c r="I10" s="85">
        <f t="shared" si="1"/>
        <v>2322.4000000000005</v>
      </c>
      <c r="J10" s="85">
        <f t="shared" si="2"/>
        <v>1.9182940556026722</v>
      </c>
      <c r="K10" s="69"/>
      <c r="L10" s="69"/>
    </row>
    <row r="11" spans="1:12" s="52" customFormat="1">
      <c r="A11" s="60" t="s">
        <v>635</v>
      </c>
      <c r="B11" s="58" t="s">
        <v>634</v>
      </c>
      <c r="C11" s="84">
        <v>107671.7</v>
      </c>
      <c r="D11" s="57">
        <v>99992.6</v>
      </c>
      <c r="E11" s="83">
        <f t="shared" si="3"/>
        <v>92.868042391826279</v>
      </c>
      <c r="F11" s="84">
        <v>136266.1</v>
      </c>
      <c r="G11" s="57">
        <v>134953.60000000001</v>
      </c>
      <c r="H11" s="83">
        <f t="shared" si="0"/>
        <v>99.036811063059702</v>
      </c>
      <c r="I11" s="85">
        <f t="shared" si="1"/>
        <v>34961</v>
      </c>
      <c r="J11" s="85">
        <f t="shared" si="2"/>
        <v>6.1687686712334227</v>
      </c>
      <c r="K11" s="69"/>
      <c r="L11" s="69"/>
    </row>
    <row r="12" spans="1:12">
      <c r="A12" s="60" t="s">
        <v>633</v>
      </c>
      <c r="B12" s="58" t="s">
        <v>632</v>
      </c>
      <c r="C12" s="84">
        <v>94914.8</v>
      </c>
      <c r="D12" s="57">
        <v>89031.5</v>
      </c>
      <c r="E12" s="83">
        <f t="shared" si="3"/>
        <v>93.801493550004849</v>
      </c>
      <c r="F12" s="84">
        <v>263454.8</v>
      </c>
      <c r="G12" s="57">
        <v>202392.1</v>
      </c>
      <c r="H12" s="83">
        <f t="shared" si="0"/>
        <v>76.82232398119146</v>
      </c>
      <c r="I12" s="85">
        <f t="shared" si="1"/>
        <v>113360.6</v>
      </c>
      <c r="J12" s="85">
        <f t="shared" si="2"/>
        <v>-16.97916956881339</v>
      </c>
      <c r="K12" s="70"/>
      <c r="L12" s="70"/>
    </row>
    <row r="13" spans="1:12">
      <c r="A13" s="60" t="s">
        <v>631</v>
      </c>
      <c r="B13" s="58" t="s">
        <v>630</v>
      </c>
      <c r="C13" s="84">
        <v>65</v>
      </c>
      <c r="D13" s="57">
        <v>5</v>
      </c>
      <c r="E13" s="83">
        <f t="shared" si="3"/>
        <v>7.6923076923076925</v>
      </c>
      <c r="F13" s="84">
        <v>114</v>
      </c>
      <c r="G13" s="57">
        <v>114</v>
      </c>
      <c r="H13" s="83">
        <f t="shared" si="0"/>
        <v>100</v>
      </c>
      <c r="I13" s="85">
        <f t="shared" si="1"/>
        <v>109</v>
      </c>
      <c r="J13" s="85">
        <f t="shared" si="2"/>
        <v>92.307692307692307</v>
      </c>
      <c r="K13" s="70"/>
      <c r="L13" s="70"/>
    </row>
    <row r="14" spans="1:12">
      <c r="A14" s="60" t="s">
        <v>619</v>
      </c>
      <c r="B14" s="58" t="s">
        <v>618</v>
      </c>
      <c r="C14" s="84">
        <v>453779.1</v>
      </c>
      <c r="D14" s="57">
        <v>447195.1</v>
      </c>
      <c r="E14" s="83">
        <f t="shared" si="3"/>
        <v>98.549073767390354</v>
      </c>
      <c r="F14" s="84">
        <v>397243.8</v>
      </c>
      <c r="G14" s="57">
        <v>393150.1</v>
      </c>
      <c r="H14" s="83">
        <f t="shared" si="0"/>
        <v>98.969474161711275</v>
      </c>
      <c r="I14" s="85">
        <f t="shared" si="1"/>
        <v>-54045</v>
      </c>
      <c r="J14" s="85">
        <f t="shared" si="2"/>
        <v>0.42040039432092158</v>
      </c>
      <c r="K14" s="70"/>
      <c r="L14" s="70"/>
    </row>
    <row r="15" spans="1:12">
      <c r="A15" s="60" t="s">
        <v>629</v>
      </c>
      <c r="B15" s="58" t="s">
        <v>628</v>
      </c>
      <c r="C15" s="84">
        <v>68286.3</v>
      </c>
      <c r="D15" s="57">
        <v>59837.1</v>
      </c>
      <c r="E15" s="83">
        <f t="shared" si="3"/>
        <v>87.626800690621693</v>
      </c>
      <c r="F15" s="84">
        <v>96426.2</v>
      </c>
      <c r="G15" s="57">
        <v>86422.1</v>
      </c>
      <c r="H15" s="83">
        <f t="shared" si="0"/>
        <v>89.6251226326455</v>
      </c>
      <c r="I15" s="85">
        <f t="shared" si="1"/>
        <v>26585.000000000007</v>
      </c>
      <c r="J15" s="85">
        <f t="shared" si="2"/>
        <v>1.9983219420238072</v>
      </c>
      <c r="K15" s="70"/>
      <c r="L15" s="70"/>
    </row>
    <row r="16" spans="1:12">
      <c r="A16" s="60" t="s">
        <v>584</v>
      </c>
      <c r="B16" s="58" t="s">
        <v>627</v>
      </c>
      <c r="C16" s="84">
        <v>665.9</v>
      </c>
      <c r="D16" s="57">
        <v>520.4</v>
      </c>
      <c r="E16" s="83">
        <f t="shared" si="3"/>
        <v>78.149872353206177</v>
      </c>
      <c r="F16" s="84">
        <v>145.5</v>
      </c>
      <c r="G16" s="57">
        <v>145.5</v>
      </c>
      <c r="H16" s="83">
        <f t="shared" si="0"/>
        <v>100</v>
      </c>
      <c r="I16" s="85">
        <f t="shared" si="1"/>
        <v>-374.9</v>
      </c>
      <c r="J16" s="85">
        <f t="shared" si="2"/>
        <v>21.850127646793823</v>
      </c>
      <c r="K16" s="70"/>
      <c r="L16" s="70"/>
    </row>
    <row r="17" spans="1:12">
      <c r="A17" s="60" t="s">
        <v>626</v>
      </c>
      <c r="B17" s="58" t="s">
        <v>625</v>
      </c>
      <c r="C17" s="84">
        <v>47812.9</v>
      </c>
      <c r="D17" s="57">
        <v>38641.5</v>
      </c>
      <c r="E17" s="83">
        <f t="shared" si="3"/>
        <v>80.81814740373413</v>
      </c>
      <c r="F17" s="84">
        <v>78533.7</v>
      </c>
      <c r="G17" s="57">
        <v>71820.5</v>
      </c>
      <c r="H17" s="83">
        <f t="shared" si="0"/>
        <v>91.451822593358017</v>
      </c>
      <c r="I17" s="85">
        <f t="shared" si="1"/>
        <v>33179</v>
      </c>
      <c r="J17" s="85">
        <f t="shared" si="2"/>
        <v>10.633675189623887</v>
      </c>
      <c r="K17" s="70"/>
      <c r="L17" s="70"/>
    </row>
    <row r="18" spans="1:12" s="52" customFormat="1">
      <c r="A18" s="60" t="s">
        <v>624</v>
      </c>
      <c r="B18" s="58" t="s">
        <v>623</v>
      </c>
      <c r="C18" s="84">
        <v>38845.699999999997</v>
      </c>
      <c r="D18" s="57">
        <v>38406.800000000003</v>
      </c>
      <c r="E18" s="83">
        <f t="shared" si="3"/>
        <v>98.870145215557983</v>
      </c>
      <c r="F18" s="84">
        <v>42450.8</v>
      </c>
      <c r="G18" s="57">
        <v>40329.5</v>
      </c>
      <c r="H18" s="83">
        <f t="shared" si="0"/>
        <v>95.002921028578953</v>
      </c>
      <c r="I18" s="85">
        <f t="shared" si="1"/>
        <v>1922.6999999999971</v>
      </c>
      <c r="J18" s="85">
        <f t="shared" si="2"/>
        <v>-3.8672241869790298</v>
      </c>
      <c r="K18" s="69"/>
      <c r="L18" s="69"/>
    </row>
    <row r="19" spans="1:12">
      <c r="A19" s="60" t="s">
        <v>622</v>
      </c>
      <c r="B19" s="58" t="s">
        <v>621</v>
      </c>
      <c r="C19" s="84">
        <v>2737</v>
      </c>
      <c r="D19" s="57">
        <v>2737</v>
      </c>
      <c r="E19" s="83">
        <f t="shared" si="3"/>
        <v>100</v>
      </c>
      <c r="F19" s="84">
        <v>1366.3</v>
      </c>
      <c r="G19" s="57">
        <v>1366.3</v>
      </c>
      <c r="H19" s="83">
        <f t="shared" si="0"/>
        <v>100</v>
      </c>
      <c r="I19" s="85">
        <f t="shared" si="1"/>
        <v>-1370.7</v>
      </c>
      <c r="J19" s="85">
        <f t="shared" si="2"/>
        <v>0</v>
      </c>
      <c r="K19" s="70"/>
      <c r="L19" s="70"/>
    </row>
    <row r="20" spans="1:12" ht="30">
      <c r="A20" s="60" t="s">
        <v>620</v>
      </c>
      <c r="B20" s="58" t="s">
        <v>496</v>
      </c>
      <c r="C20" s="84">
        <v>15</v>
      </c>
      <c r="D20" s="57">
        <v>14.1</v>
      </c>
      <c r="E20" s="83">
        <f t="shared" si="3"/>
        <v>94</v>
      </c>
      <c r="F20" s="84">
        <v>10.8</v>
      </c>
      <c r="G20" s="57">
        <v>10.8</v>
      </c>
      <c r="H20" s="83">
        <f t="shared" si="0"/>
        <v>100</v>
      </c>
      <c r="I20" s="85">
        <f t="shared" si="1"/>
        <v>-3.2999999999999989</v>
      </c>
      <c r="J20" s="85">
        <f t="shared" si="2"/>
        <v>6</v>
      </c>
      <c r="K20" s="70"/>
      <c r="L20" s="70"/>
    </row>
    <row r="21" spans="1:12" s="59" customFormat="1" ht="30">
      <c r="A21" s="78"/>
      <c r="B21" s="79" t="s">
        <v>645</v>
      </c>
      <c r="C21" s="80">
        <f>C22+C23</f>
        <v>22036.7</v>
      </c>
      <c r="D21" s="80">
        <f>D22+D23</f>
        <v>21902</v>
      </c>
      <c r="E21" s="81">
        <f t="shared" si="3"/>
        <v>99.388746953945002</v>
      </c>
      <c r="F21" s="80">
        <f>F22+F23</f>
        <v>33019.699999999997</v>
      </c>
      <c r="G21" s="80">
        <f>G22+G23</f>
        <v>32983.1</v>
      </c>
      <c r="H21" s="81">
        <f t="shared" si="0"/>
        <v>99.889157078955904</v>
      </c>
      <c r="I21" s="80">
        <f t="shared" si="1"/>
        <v>11081.099999999999</v>
      </c>
      <c r="J21" s="80">
        <f t="shared" si="2"/>
        <v>0.50041012501090165</v>
      </c>
      <c r="K21" s="82"/>
      <c r="L21" s="82"/>
    </row>
    <row r="22" spans="1:12" s="52" customFormat="1">
      <c r="A22" s="61" t="s">
        <v>617</v>
      </c>
      <c r="B22" s="58" t="s">
        <v>616</v>
      </c>
      <c r="C22" s="84">
        <v>21392.2</v>
      </c>
      <c r="D22" s="57">
        <v>21257.5</v>
      </c>
      <c r="E22" s="83">
        <f t="shared" si="3"/>
        <v>99.370331242228474</v>
      </c>
      <c r="F22" s="84">
        <v>33019.699999999997</v>
      </c>
      <c r="G22" s="57">
        <v>32983.1</v>
      </c>
      <c r="H22" s="83">
        <f t="shared" si="0"/>
        <v>99.889157078955904</v>
      </c>
      <c r="I22" s="85">
        <f t="shared" si="1"/>
        <v>11725.599999999999</v>
      </c>
      <c r="J22" s="85">
        <f t="shared" si="2"/>
        <v>0.5188258367274301</v>
      </c>
      <c r="K22" s="69"/>
      <c r="L22" s="69"/>
    </row>
    <row r="23" spans="1:12" s="52" customFormat="1">
      <c r="A23" s="60" t="s">
        <v>619</v>
      </c>
      <c r="B23" s="58" t="s">
        <v>618</v>
      </c>
      <c r="C23" s="84">
        <v>644.5</v>
      </c>
      <c r="D23" s="57">
        <v>644.5</v>
      </c>
      <c r="E23" s="83">
        <f t="shared" si="3"/>
        <v>100</v>
      </c>
      <c r="F23" s="84">
        <v>0</v>
      </c>
      <c r="G23" s="57">
        <v>0</v>
      </c>
      <c r="H23" s="83">
        <v>0</v>
      </c>
      <c r="I23" s="85">
        <f t="shared" si="1"/>
        <v>-644.5</v>
      </c>
      <c r="J23" s="85">
        <f t="shared" si="2"/>
        <v>-100</v>
      </c>
      <c r="K23" s="69"/>
      <c r="L23" s="69"/>
    </row>
    <row r="24" spans="1:12" s="59" customFormat="1" ht="30">
      <c r="A24" s="78"/>
      <c r="B24" s="79" t="s">
        <v>53</v>
      </c>
      <c r="C24" s="80">
        <f>C25</f>
        <v>2980.8</v>
      </c>
      <c r="D24" s="80">
        <f>D25</f>
        <v>2975.9</v>
      </c>
      <c r="E24" s="81">
        <f t="shared" si="3"/>
        <v>99.835614600107348</v>
      </c>
      <c r="F24" s="80">
        <f>F25</f>
        <v>3772.5</v>
      </c>
      <c r="G24" s="80">
        <f>G25</f>
        <v>3770.6</v>
      </c>
      <c r="H24" s="81">
        <f>G24/F24*100</f>
        <v>99.949635520212055</v>
      </c>
      <c r="I24" s="80">
        <f t="shared" si="1"/>
        <v>794.69999999999982</v>
      </c>
      <c r="J24" s="80">
        <f t="shared" si="2"/>
        <v>0.1140209201047071</v>
      </c>
      <c r="K24" s="82"/>
      <c r="L24" s="82"/>
    </row>
    <row r="25" spans="1:12" s="52" customFormat="1">
      <c r="A25" s="61" t="s">
        <v>617</v>
      </c>
      <c r="B25" s="58" t="s">
        <v>616</v>
      </c>
      <c r="C25" s="84">
        <v>2980.8</v>
      </c>
      <c r="D25" s="57">
        <v>2975.9</v>
      </c>
      <c r="E25" s="83">
        <f t="shared" si="3"/>
        <v>99.835614600107348</v>
      </c>
      <c r="F25" s="84">
        <v>3772.5</v>
      </c>
      <c r="G25" s="57">
        <v>3770.6</v>
      </c>
      <c r="H25" s="83">
        <f>G25/F25*100</f>
        <v>99.949635520212055</v>
      </c>
      <c r="I25" s="85">
        <f t="shared" si="1"/>
        <v>794.69999999999982</v>
      </c>
      <c r="J25" s="85">
        <f t="shared" si="2"/>
        <v>0.1140209201047071</v>
      </c>
      <c r="K25" s="69"/>
      <c r="L25" s="69"/>
    </row>
    <row r="26" spans="1:12" s="59" customFormat="1">
      <c r="A26" s="78"/>
      <c r="B26" s="79" t="s">
        <v>498</v>
      </c>
      <c r="C26" s="80">
        <f>C27</f>
        <v>1891</v>
      </c>
      <c r="D26" s="80">
        <f>D27</f>
        <v>1890.4</v>
      </c>
      <c r="E26" s="81">
        <f t="shared" si="3"/>
        <v>99.968270756213656</v>
      </c>
      <c r="F26" s="80">
        <f>F27</f>
        <v>1780.9</v>
      </c>
      <c r="G26" s="80">
        <f>G27</f>
        <v>1780.9</v>
      </c>
      <c r="H26" s="81">
        <f>G26/F26*100</f>
        <v>100</v>
      </c>
      <c r="I26" s="80">
        <f t="shared" si="1"/>
        <v>-109.5</v>
      </c>
      <c r="J26" s="80">
        <f t="shared" si="2"/>
        <v>3.1729243786344341E-2</v>
      </c>
      <c r="K26" s="82"/>
      <c r="L26" s="82"/>
    </row>
    <row r="27" spans="1:12" s="52" customFormat="1">
      <c r="A27" s="61" t="s">
        <v>617</v>
      </c>
      <c r="B27" s="58" t="s">
        <v>616</v>
      </c>
      <c r="C27" s="84">
        <v>1891</v>
      </c>
      <c r="D27" s="57">
        <v>1890.4</v>
      </c>
      <c r="E27" s="83">
        <f t="shared" si="3"/>
        <v>99.968270756213656</v>
      </c>
      <c r="F27" s="84">
        <v>1780.9</v>
      </c>
      <c r="G27" s="57">
        <v>1780.9</v>
      </c>
      <c r="H27" s="83">
        <f>G27/F27*100</f>
        <v>100</v>
      </c>
      <c r="I27" s="85">
        <f t="shared" si="1"/>
        <v>-109.5</v>
      </c>
      <c r="J27" s="85">
        <f t="shared" si="2"/>
        <v>3.1729243786344341E-2</v>
      </c>
      <c r="K27" s="69"/>
      <c r="L27" s="69"/>
    </row>
    <row r="28" spans="1:12" ht="14.25">
      <c r="A28" s="86"/>
      <c r="B28" s="87" t="s">
        <v>615</v>
      </c>
      <c r="C28" s="88">
        <f>C7+C21+C24+C26</f>
        <v>941321.9</v>
      </c>
      <c r="D28" s="88">
        <f>D7+D21+D24+D26</f>
        <v>900492.20000000007</v>
      </c>
      <c r="E28" s="89">
        <f t="shared" si="3"/>
        <v>95.662514597822494</v>
      </c>
      <c r="F28" s="88">
        <f>F7+F21+F24+F26</f>
        <v>1159666.2</v>
      </c>
      <c r="G28" s="88">
        <f>G7+G21+G24+G26</f>
        <v>1066567.9000000001</v>
      </c>
      <c r="H28" s="89">
        <f>G28/F28*100</f>
        <v>91.971974349170495</v>
      </c>
      <c r="I28" s="88">
        <f t="shared" si="1"/>
        <v>166075.70000000007</v>
      </c>
      <c r="J28" s="88">
        <f t="shared" si="2"/>
        <v>-3.6905402486519989</v>
      </c>
      <c r="K28" s="70"/>
      <c r="L28" s="70"/>
    </row>
    <row r="29" spans="1:12">
      <c r="A29" s="63"/>
      <c r="B29" s="64"/>
      <c r="C29" s="65"/>
      <c r="D29" s="65"/>
      <c r="E29" s="67"/>
      <c r="F29" s="67"/>
      <c r="G29" s="68"/>
      <c r="H29" s="67"/>
      <c r="I29" s="69"/>
      <c r="J29" s="67"/>
      <c r="K29" s="70"/>
      <c r="L29" s="70"/>
    </row>
    <row r="30" spans="1:12">
      <c r="A30" s="63"/>
      <c r="B30" s="64"/>
      <c r="C30" s="65"/>
      <c r="D30" s="65"/>
      <c r="E30" s="67"/>
      <c r="F30" s="67"/>
      <c r="G30" s="68"/>
      <c r="H30" s="67"/>
      <c r="I30" s="69"/>
      <c r="J30" s="67"/>
      <c r="K30" s="70"/>
      <c r="L30" s="70"/>
    </row>
    <row r="31" spans="1:12">
      <c r="A31" s="63"/>
      <c r="B31" s="64"/>
      <c r="C31" s="65"/>
      <c r="D31" s="65"/>
      <c r="E31" s="67"/>
      <c r="F31" s="67"/>
      <c r="G31" s="68"/>
      <c r="H31" s="67"/>
      <c r="I31" s="69"/>
      <c r="J31" s="67"/>
      <c r="K31" s="70"/>
      <c r="L31" s="70"/>
    </row>
    <row r="32" spans="1:12">
      <c r="A32" s="63"/>
      <c r="B32" s="64"/>
      <c r="C32" s="65"/>
      <c r="D32" s="65"/>
      <c r="E32" s="67"/>
      <c r="F32" s="67"/>
      <c r="G32" s="68"/>
      <c r="H32" s="67"/>
      <c r="I32" s="69"/>
      <c r="J32" s="67"/>
      <c r="K32" s="70"/>
      <c r="L32" s="70"/>
    </row>
  </sheetData>
  <autoFilter ref="A4:J28">
    <filterColumn colId="2" hiddenButton="1" showButton="0"/>
    <filterColumn colId="3" showButton="0"/>
    <filterColumn colId="6" hiddenButton="1" showButton="0"/>
    <filterColumn colId="8" showButton="0"/>
  </autoFilter>
  <mergeCells count="6">
    <mergeCell ref="D1:L1"/>
    <mergeCell ref="A4:A5"/>
    <mergeCell ref="B4:B5"/>
    <mergeCell ref="I4:J4"/>
    <mergeCell ref="C4:E4"/>
    <mergeCell ref="F4:H4"/>
  </mergeCells>
  <pageMargins left="0.39370078740157483" right="0.39370078740157483" top="0.74803149606299213" bottom="0.55118110236220474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topLeftCell="A40" zoomScaleNormal="50" zoomScaleSheetLayoutView="100" workbookViewId="0">
      <pane xSplit="1" topLeftCell="B1" activePane="topRight" state="frozen"/>
      <selection pane="topRight" activeCell="M8" sqref="M8"/>
    </sheetView>
  </sheetViews>
  <sheetFormatPr defaultRowHeight="15.75"/>
  <cols>
    <col min="1" max="1" width="52.7109375" style="91" customWidth="1"/>
    <col min="2" max="2" width="13.42578125" style="92" customWidth="1"/>
    <col min="3" max="3" width="12.85546875" style="92" customWidth="1"/>
    <col min="4" max="4" width="13.42578125" style="92" customWidth="1"/>
    <col min="5" max="6" width="13.5703125" style="96" customWidth="1"/>
    <col min="7" max="7" width="12.7109375" style="92" customWidth="1"/>
    <col min="8" max="8" width="17.85546875" style="92" customWidth="1"/>
    <col min="9" max="9" width="18.7109375" style="92" customWidth="1"/>
    <col min="10" max="10" width="10.5703125" style="92" customWidth="1"/>
    <col min="11" max="11" width="10.140625" style="92" customWidth="1"/>
    <col min="12" max="251" width="9.140625" style="92"/>
    <col min="252" max="252" width="52.7109375" style="92" customWidth="1"/>
    <col min="253" max="253" width="13.42578125" style="92" customWidth="1"/>
    <col min="254" max="254" width="12.85546875" style="92" customWidth="1"/>
    <col min="255" max="255" width="13.42578125" style="92" customWidth="1"/>
    <col min="256" max="257" width="13.5703125" style="92" customWidth="1"/>
    <col min="258" max="258" width="12.7109375" style="92" customWidth="1"/>
    <col min="259" max="259" width="17.85546875" style="92" customWidth="1"/>
    <col min="260" max="260" width="18.7109375" style="92" customWidth="1"/>
    <col min="261" max="261" width="10.5703125" style="92" customWidth="1"/>
    <col min="262" max="262" width="10.140625" style="92" customWidth="1"/>
    <col min="263" max="507" width="9.140625" style="92"/>
    <col min="508" max="508" width="52.7109375" style="92" customWidth="1"/>
    <col min="509" max="509" width="13.42578125" style="92" customWidth="1"/>
    <col min="510" max="510" width="12.85546875" style="92" customWidth="1"/>
    <col min="511" max="511" width="13.42578125" style="92" customWidth="1"/>
    <col min="512" max="513" width="13.5703125" style="92" customWidth="1"/>
    <col min="514" max="514" width="12.7109375" style="92" customWidth="1"/>
    <col min="515" max="515" width="17.85546875" style="92" customWidth="1"/>
    <col min="516" max="516" width="18.7109375" style="92" customWidth="1"/>
    <col min="517" max="517" width="10.5703125" style="92" customWidth="1"/>
    <col min="518" max="518" width="10.140625" style="92" customWidth="1"/>
    <col min="519" max="763" width="9.140625" style="92"/>
    <col min="764" max="764" width="52.7109375" style="92" customWidth="1"/>
    <col min="765" max="765" width="13.42578125" style="92" customWidth="1"/>
    <col min="766" max="766" width="12.85546875" style="92" customWidth="1"/>
    <col min="767" max="767" width="13.42578125" style="92" customWidth="1"/>
    <col min="768" max="769" width="13.5703125" style="92" customWidth="1"/>
    <col min="770" max="770" width="12.7109375" style="92" customWidth="1"/>
    <col min="771" max="771" width="17.85546875" style="92" customWidth="1"/>
    <col min="772" max="772" width="18.7109375" style="92" customWidth="1"/>
    <col min="773" max="773" width="10.5703125" style="92" customWidth="1"/>
    <col min="774" max="774" width="10.140625" style="92" customWidth="1"/>
    <col min="775" max="1019" width="9.140625" style="92"/>
    <col min="1020" max="1020" width="52.7109375" style="92" customWidth="1"/>
    <col min="1021" max="1021" width="13.42578125" style="92" customWidth="1"/>
    <col min="1022" max="1022" width="12.85546875" style="92" customWidth="1"/>
    <col min="1023" max="1023" width="13.42578125" style="92" customWidth="1"/>
    <col min="1024" max="1025" width="13.5703125" style="92" customWidth="1"/>
    <col min="1026" max="1026" width="12.7109375" style="92" customWidth="1"/>
    <col min="1027" max="1027" width="17.85546875" style="92" customWidth="1"/>
    <col min="1028" max="1028" width="18.7109375" style="92" customWidth="1"/>
    <col min="1029" max="1029" width="10.5703125" style="92" customWidth="1"/>
    <col min="1030" max="1030" width="10.140625" style="92" customWidth="1"/>
    <col min="1031" max="1275" width="9.140625" style="92"/>
    <col min="1276" max="1276" width="52.7109375" style="92" customWidth="1"/>
    <col min="1277" max="1277" width="13.42578125" style="92" customWidth="1"/>
    <col min="1278" max="1278" width="12.85546875" style="92" customWidth="1"/>
    <col min="1279" max="1279" width="13.42578125" style="92" customWidth="1"/>
    <col min="1280" max="1281" width="13.5703125" style="92" customWidth="1"/>
    <col min="1282" max="1282" width="12.7109375" style="92" customWidth="1"/>
    <col min="1283" max="1283" width="17.85546875" style="92" customWidth="1"/>
    <col min="1284" max="1284" width="18.7109375" style="92" customWidth="1"/>
    <col min="1285" max="1285" width="10.5703125" style="92" customWidth="1"/>
    <col min="1286" max="1286" width="10.140625" style="92" customWidth="1"/>
    <col min="1287" max="1531" width="9.140625" style="92"/>
    <col min="1532" max="1532" width="52.7109375" style="92" customWidth="1"/>
    <col min="1533" max="1533" width="13.42578125" style="92" customWidth="1"/>
    <col min="1534" max="1534" width="12.85546875" style="92" customWidth="1"/>
    <col min="1535" max="1535" width="13.42578125" style="92" customWidth="1"/>
    <col min="1536" max="1537" width="13.5703125" style="92" customWidth="1"/>
    <col min="1538" max="1538" width="12.7109375" style="92" customWidth="1"/>
    <col min="1539" max="1539" width="17.85546875" style="92" customWidth="1"/>
    <col min="1540" max="1540" width="18.7109375" style="92" customWidth="1"/>
    <col min="1541" max="1541" width="10.5703125" style="92" customWidth="1"/>
    <col min="1542" max="1542" width="10.140625" style="92" customWidth="1"/>
    <col min="1543" max="1787" width="9.140625" style="92"/>
    <col min="1788" max="1788" width="52.7109375" style="92" customWidth="1"/>
    <col min="1789" max="1789" width="13.42578125" style="92" customWidth="1"/>
    <col min="1790" max="1790" width="12.85546875" style="92" customWidth="1"/>
    <col min="1791" max="1791" width="13.42578125" style="92" customWidth="1"/>
    <col min="1792" max="1793" width="13.5703125" style="92" customWidth="1"/>
    <col min="1794" max="1794" width="12.7109375" style="92" customWidth="1"/>
    <col min="1795" max="1795" width="17.85546875" style="92" customWidth="1"/>
    <col min="1796" max="1796" width="18.7109375" style="92" customWidth="1"/>
    <col min="1797" max="1797" width="10.5703125" style="92" customWidth="1"/>
    <col min="1798" max="1798" width="10.140625" style="92" customWidth="1"/>
    <col min="1799" max="2043" width="9.140625" style="92"/>
    <col min="2044" max="2044" width="52.7109375" style="92" customWidth="1"/>
    <col min="2045" max="2045" width="13.42578125" style="92" customWidth="1"/>
    <col min="2046" max="2046" width="12.85546875" style="92" customWidth="1"/>
    <col min="2047" max="2047" width="13.42578125" style="92" customWidth="1"/>
    <col min="2048" max="2049" width="13.5703125" style="92" customWidth="1"/>
    <col min="2050" max="2050" width="12.7109375" style="92" customWidth="1"/>
    <col min="2051" max="2051" width="17.85546875" style="92" customWidth="1"/>
    <col min="2052" max="2052" width="18.7109375" style="92" customWidth="1"/>
    <col min="2053" max="2053" width="10.5703125" style="92" customWidth="1"/>
    <col min="2054" max="2054" width="10.140625" style="92" customWidth="1"/>
    <col min="2055" max="2299" width="9.140625" style="92"/>
    <col min="2300" max="2300" width="52.7109375" style="92" customWidth="1"/>
    <col min="2301" max="2301" width="13.42578125" style="92" customWidth="1"/>
    <col min="2302" max="2302" width="12.85546875" style="92" customWidth="1"/>
    <col min="2303" max="2303" width="13.42578125" style="92" customWidth="1"/>
    <col min="2304" max="2305" width="13.5703125" style="92" customWidth="1"/>
    <col min="2306" max="2306" width="12.7109375" style="92" customWidth="1"/>
    <col min="2307" max="2307" width="17.85546875" style="92" customWidth="1"/>
    <col min="2308" max="2308" width="18.7109375" style="92" customWidth="1"/>
    <col min="2309" max="2309" width="10.5703125" style="92" customWidth="1"/>
    <col min="2310" max="2310" width="10.140625" style="92" customWidth="1"/>
    <col min="2311" max="2555" width="9.140625" style="92"/>
    <col min="2556" max="2556" width="52.7109375" style="92" customWidth="1"/>
    <col min="2557" max="2557" width="13.42578125" style="92" customWidth="1"/>
    <col min="2558" max="2558" width="12.85546875" style="92" customWidth="1"/>
    <col min="2559" max="2559" width="13.42578125" style="92" customWidth="1"/>
    <col min="2560" max="2561" width="13.5703125" style="92" customWidth="1"/>
    <col min="2562" max="2562" width="12.7109375" style="92" customWidth="1"/>
    <col min="2563" max="2563" width="17.85546875" style="92" customWidth="1"/>
    <col min="2564" max="2564" width="18.7109375" style="92" customWidth="1"/>
    <col min="2565" max="2565" width="10.5703125" style="92" customWidth="1"/>
    <col min="2566" max="2566" width="10.140625" style="92" customWidth="1"/>
    <col min="2567" max="2811" width="9.140625" style="92"/>
    <col min="2812" max="2812" width="52.7109375" style="92" customWidth="1"/>
    <col min="2813" max="2813" width="13.42578125" style="92" customWidth="1"/>
    <col min="2814" max="2814" width="12.85546875" style="92" customWidth="1"/>
    <col min="2815" max="2815" width="13.42578125" style="92" customWidth="1"/>
    <col min="2816" max="2817" width="13.5703125" style="92" customWidth="1"/>
    <col min="2818" max="2818" width="12.7109375" style="92" customWidth="1"/>
    <col min="2819" max="2819" width="17.85546875" style="92" customWidth="1"/>
    <col min="2820" max="2820" width="18.7109375" style="92" customWidth="1"/>
    <col min="2821" max="2821" width="10.5703125" style="92" customWidth="1"/>
    <col min="2822" max="2822" width="10.140625" style="92" customWidth="1"/>
    <col min="2823" max="3067" width="9.140625" style="92"/>
    <col min="3068" max="3068" width="52.7109375" style="92" customWidth="1"/>
    <col min="3069" max="3069" width="13.42578125" style="92" customWidth="1"/>
    <col min="3070" max="3070" width="12.85546875" style="92" customWidth="1"/>
    <col min="3071" max="3071" width="13.42578125" style="92" customWidth="1"/>
    <col min="3072" max="3073" width="13.5703125" style="92" customWidth="1"/>
    <col min="3074" max="3074" width="12.7109375" style="92" customWidth="1"/>
    <col min="3075" max="3075" width="17.85546875" style="92" customWidth="1"/>
    <col min="3076" max="3076" width="18.7109375" style="92" customWidth="1"/>
    <col min="3077" max="3077" width="10.5703125" style="92" customWidth="1"/>
    <col min="3078" max="3078" width="10.140625" style="92" customWidth="1"/>
    <col min="3079" max="3323" width="9.140625" style="92"/>
    <col min="3324" max="3324" width="52.7109375" style="92" customWidth="1"/>
    <col min="3325" max="3325" width="13.42578125" style="92" customWidth="1"/>
    <col min="3326" max="3326" width="12.85546875" style="92" customWidth="1"/>
    <col min="3327" max="3327" width="13.42578125" style="92" customWidth="1"/>
    <col min="3328" max="3329" width="13.5703125" style="92" customWidth="1"/>
    <col min="3330" max="3330" width="12.7109375" style="92" customWidth="1"/>
    <col min="3331" max="3331" width="17.85546875" style="92" customWidth="1"/>
    <col min="3332" max="3332" width="18.7109375" style="92" customWidth="1"/>
    <col min="3333" max="3333" width="10.5703125" style="92" customWidth="1"/>
    <col min="3334" max="3334" width="10.140625" style="92" customWidth="1"/>
    <col min="3335" max="3579" width="9.140625" style="92"/>
    <col min="3580" max="3580" width="52.7109375" style="92" customWidth="1"/>
    <col min="3581" max="3581" width="13.42578125" style="92" customWidth="1"/>
    <col min="3582" max="3582" width="12.85546875" style="92" customWidth="1"/>
    <col min="3583" max="3583" width="13.42578125" style="92" customWidth="1"/>
    <col min="3584" max="3585" width="13.5703125" style="92" customWidth="1"/>
    <col min="3586" max="3586" width="12.7109375" style="92" customWidth="1"/>
    <col min="3587" max="3587" width="17.85546875" style="92" customWidth="1"/>
    <col min="3588" max="3588" width="18.7109375" style="92" customWidth="1"/>
    <col min="3589" max="3589" width="10.5703125" style="92" customWidth="1"/>
    <col min="3590" max="3590" width="10.140625" style="92" customWidth="1"/>
    <col min="3591" max="3835" width="9.140625" style="92"/>
    <col min="3836" max="3836" width="52.7109375" style="92" customWidth="1"/>
    <col min="3837" max="3837" width="13.42578125" style="92" customWidth="1"/>
    <col min="3838" max="3838" width="12.85546875" style="92" customWidth="1"/>
    <col min="3839" max="3839" width="13.42578125" style="92" customWidth="1"/>
    <col min="3840" max="3841" width="13.5703125" style="92" customWidth="1"/>
    <col min="3842" max="3842" width="12.7109375" style="92" customWidth="1"/>
    <col min="3843" max="3843" width="17.85546875" style="92" customWidth="1"/>
    <col min="3844" max="3844" width="18.7109375" style="92" customWidth="1"/>
    <col min="3845" max="3845" width="10.5703125" style="92" customWidth="1"/>
    <col min="3846" max="3846" width="10.140625" style="92" customWidth="1"/>
    <col min="3847" max="4091" width="9.140625" style="92"/>
    <col min="4092" max="4092" width="52.7109375" style="92" customWidth="1"/>
    <col min="4093" max="4093" width="13.42578125" style="92" customWidth="1"/>
    <col min="4094" max="4094" width="12.85546875" style="92" customWidth="1"/>
    <col min="4095" max="4095" width="13.42578125" style="92" customWidth="1"/>
    <col min="4096" max="4097" width="13.5703125" style="92" customWidth="1"/>
    <col min="4098" max="4098" width="12.7109375" style="92" customWidth="1"/>
    <col min="4099" max="4099" width="17.85546875" style="92" customWidth="1"/>
    <col min="4100" max="4100" width="18.7109375" style="92" customWidth="1"/>
    <col min="4101" max="4101" width="10.5703125" style="92" customWidth="1"/>
    <col min="4102" max="4102" width="10.140625" style="92" customWidth="1"/>
    <col min="4103" max="4347" width="9.140625" style="92"/>
    <col min="4348" max="4348" width="52.7109375" style="92" customWidth="1"/>
    <col min="4349" max="4349" width="13.42578125" style="92" customWidth="1"/>
    <col min="4350" max="4350" width="12.85546875" style="92" customWidth="1"/>
    <col min="4351" max="4351" width="13.42578125" style="92" customWidth="1"/>
    <col min="4352" max="4353" width="13.5703125" style="92" customWidth="1"/>
    <col min="4354" max="4354" width="12.7109375" style="92" customWidth="1"/>
    <col min="4355" max="4355" width="17.85546875" style="92" customWidth="1"/>
    <col min="4356" max="4356" width="18.7109375" style="92" customWidth="1"/>
    <col min="4357" max="4357" width="10.5703125" style="92" customWidth="1"/>
    <col min="4358" max="4358" width="10.140625" style="92" customWidth="1"/>
    <col min="4359" max="4603" width="9.140625" style="92"/>
    <col min="4604" max="4604" width="52.7109375" style="92" customWidth="1"/>
    <col min="4605" max="4605" width="13.42578125" style="92" customWidth="1"/>
    <col min="4606" max="4606" width="12.85546875" style="92" customWidth="1"/>
    <col min="4607" max="4607" width="13.42578125" style="92" customWidth="1"/>
    <col min="4608" max="4609" width="13.5703125" style="92" customWidth="1"/>
    <col min="4610" max="4610" width="12.7109375" style="92" customWidth="1"/>
    <col min="4611" max="4611" width="17.85546875" style="92" customWidth="1"/>
    <col min="4612" max="4612" width="18.7109375" style="92" customWidth="1"/>
    <col min="4613" max="4613" width="10.5703125" style="92" customWidth="1"/>
    <col min="4614" max="4614" width="10.140625" style="92" customWidth="1"/>
    <col min="4615" max="4859" width="9.140625" style="92"/>
    <col min="4860" max="4860" width="52.7109375" style="92" customWidth="1"/>
    <col min="4861" max="4861" width="13.42578125" style="92" customWidth="1"/>
    <col min="4862" max="4862" width="12.85546875" style="92" customWidth="1"/>
    <col min="4863" max="4863" width="13.42578125" style="92" customWidth="1"/>
    <col min="4864" max="4865" width="13.5703125" style="92" customWidth="1"/>
    <col min="4866" max="4866" width="12.7109375" style="92" customWidth="1"/>
    <col min="4867" max="4867" width="17.85546875" style="92" customWidth="1"/>
    <col min="4868" max="4868" width="18.7109375" style="92" customWidth="1"/>
    <col min="4869" max="4869" width="10.5703125" style="92" customWidth="1"/>
    <col min="4870" max="4870" width="10.140625" style="92" customWidth="1"/>
    <col min="4871" max="5115" width="9.140625" style="92"/>
    <col min="5116" max="5116" width="52.7109375" style="92" customWidth="1"/>
    <col min="5117" max="5117" width="13.42578125" style="92" customWidth="1"/>
    <col min="5118" max="5118" width="12.85546875" style="92" customWidth="1"/>
    <col min="5119" max="5119" width="13.42578125" style="92" customWidth="1"/>
    <col min="5120" max="5121" width="13.5703125" style="92" customWidth="1"/>
    <col min="5122" max="5122" width="12.7109375" style="92" customWidth="1"/>
    <col min="5123" max="5123" width="17.85546875" style="92" customWidth="1"/>
    <col min="5124" max="5124" width="18.7109375" style="92" customWidth="1"/>
    <col min="5125" max="5125" width="10.5703125" style="92" customWidth="1"/>
    <col min="5126" max="5126" width="10.140625" style="92" customWidth="1"/>
    <col min="5127" max="5371" width="9.140625" style="92"/>
    <col min="5372" max="5372" width="52.7109375" style="92" customWidth="1"/>
    <col min="5373" max="5373" width="13.42578125" style="92" customWidth="1"/>
    <col min="5374" max="5374" width="12.85546875" style="92" customWidth="1"/>
    <col min="5375" max="5375" width="13.42578125" style="92" customWidth="1"/>
    <col min="5376" max="5377" width="13.5703125" style="92" customWidth="1"/>
    <col min="5378" max="5378" width="12.7109375" style="92" customWidth="1"/>
    <col min="5379" max="5379" width="17.85546875" style="92" customWidth="1"/>
    <col min="5380" max="5380" width="18.7109375" style="92" customWidth="1"/>
    <col min="5381" max="5381" width="10.5703125" style="92" customWidth="1"/>
    <col min="5382" max="5382" width="10.140625" style="92" customWidth="1"/>
    <col min="5383" max="5627" width="9.140625" style="92"/>
    <col min="5628" max="5628" width="52.7109375" style="92" customWidth="1"/>
    <col min="5629" max="5629" width="13.42578125" style="92" customWidth="1"/>
    <col min="5630" max="5630" width="12.85546875" style="92" customWidth="1"/>
    <col min="5631" max="5631" width="13.42578125" style="92" customWidth="1"/>
    <col min="5632" max="5633" width="13.5703125" style="92" customWidth="1"/>
    <col min="5634" max="5634" width="12.7109375" style="92" customWidth="1"/>
    <col min="5635" max="5635" width="17.85546875" style="92" customWidth="1"/>
    <col min="5636" max="5636" width="18.7109375" style="92" customWidth="1"/>
    <col min="5637" max="5637" width="10.5703125" style="92" customWidth="1"/>
    <col min="5638" max="5638" width="10.140625" style="92" customWidth="1"/>
    <col min="5639" max="5883" width="9.140625" style="92"/>
    <col min="5884" max="5884" width="52.7109375" style="92" customWidth="1"/>
    <col min="5885" max="5885" width="13.42578125" style="92" customWidth="1"/>
    <col min="5886" max="5886" width="12.85546875" style="92" customWidth="1"/>
    <col min="5887" max="5887" width="13.42578125" style="92" customWidth="1"/>
    <col min="5888" max="5889" width="13.5703125" style="92" customWidth="1"/>
    <col min="5890" max="5890" width="12.7109375" style="92" customWidth="1"/>
    <col min="5891" max="5891" width="17.85546875" style="92" customWidth="1"/>
    <col min="5892" max="5892" width="18.7109375" style="92" customWidth="1"/>
    <col min="5893" max="5893" width="10.5703125" style="92" customWidth="1"/>
    <col min="5894" max="5894" width="10.140625" style="92" customWidth="1"/>
    <col min="5895" max="6139" width="9.140625" style="92"/>
    <col min="6140" max="6140" width="52.7109375" style="92" customWidth="1"/>
    <col min="6141" max="6141" width="13.42578125" style="92" customWidth="1"/>
    <col min="6142" max="6142" width="12.85546875" style="92" customWidth="1"/>
    <col min="6143" max="6143" width="13.42578125" style="92" customWidth="1"/>
    <col min="6144" max="6145" width="13.5703125" style="92" customWidth="1"/>
    <col min="6146" max="6146" width="12.7109375" style="92" customWidth="1"/>
    <col min="6147" max="6147" width="17.85546875" style="92" customWidth="1"/>
    <col min="6148" max="6148" width="18.7109375" style="92" customWidth="1"/>
    <col min="6149" max="6149" width="10.5703125" style="92" customWidth="1"/>
    <col min="6150" max="6150" width="10.140625" style="92" customWidth="1"/>
    <col min="6151" max="6395" width="9.140625" style="92"/>
    <col min="6396" max="6396" width="52.7109375" style="92" customWidth="1"/>
    <col min="6397" max="6397" width="13.42578125" style="92" customWidth="1"/>
    <col min="6398" max="6398" width="12.85546875" style="92" customWidth="1"/>
    <col min="6399" max="6399" width="13.42578125" style="92" customWidth="1"/>
    <col min="6400" max="6401" width="13.5703125" style="92" customWidth="1"/>
    <col min="6402" max="6402" width="12.7109375" style="92" customWidth="1"/>
    <col min="6403" max="6403" width="17.85546875" style="92" customWidth="1"/>
    <col min="6404" max="6404" width="18.7109375" style="92" customWidth="1"/>
    <col min="6405" max="6405" width="10.5703125" style="92" customWidth="1"/>
    <col min="6406" max="6406" width="10.140625" style="92" customWidth="1"/>
    <col min="6407" max="6651" width="9.140625" style="92"/>
    <col min="6652" max="6652" width="52.7109375" style="92" customWidth="1"/>
    <col min="6653" max="6653" width="13.42578125" style="92" customWidth="1"/>
    <col min="6654" max="6654" width="12.85546875" style="92" customWidth="1"/>
    <col min="6655" max="6655" width="13.42578125" style="92" customWidth="1"/>
    <col min="6656" max="6657" width="13.5703125" style="92" customWidth="1"/>
    <col min="6658" max="6658" width="12.7109375" style="92" customWidth="1"/>
    <col min="6659" max="6659" width="17.85546875" style="92" customWidth="1"/>
    <col min="6660" max="6660" width="18.7109375" style="92" customWidth="1"/>
    <col min="6661" max="6661" width="10.5703125" style="92" customWidth="1"/>
    <col min="6662" max="6662" width="10.140625" style="92" customWidth="1"/>
    <col min="6663" max="6907" width="9.140625" style="92"/>
    <col min="6908" max="6908" width="52.7109375" style="92" customWidth="1"/>
    <col min="6909" max="6909" width="13.42578125" style="92" customWidth="1"/>
    <col min="6910" max="6910" width="12.85546875" style="92" customWidth="1"/>
    <col min="6911" max="6911" width="13.42578125" style="92" customWidth="1"/>
    <col min="6912" max="6913" width="13.5703125" style="92" customWidth="1"/>
    <col min="6914" max="6914" width="12.7109375" style="92" customWidth="1"/>
    <col min="6915" max="6915" width="17.85546875" style="92" customWidth="1"/>
    <col min="6916" max="6916" width="18.7109375" style="92" customWidth="1"/>
    <col min="6917" max="6917" width="10.5703125" style="92" customWidth="1"/>
    <col min="6918" max="6918" width="10.140625" style="92" customWidth="1"/>
    <col min="6919" max="7163" width="9.140625" style="92"/>
    <col min="7164" max="7164" width="52.7109375" style="92" customWidth="1"/>
    <col min="7165" max="7165" width="13.42578125" style="92" customWidth="1"/>
    <col min="7166" max="7166" width="12.85546875" style="92" customWidth="1"/>
    <col min="7167" max="7167" width="13.42578125" style="92" customWidth="1"/>
    <col min="7168" max="7169" width="13.5703125" style="92" customWidth="1"/>
    <col min="7170" max="7170" width="12.7109375" style="92" customWidth="1"/>
    <col min="7171" max="7171" width="17.85546875" style="92" customWidth="1"/>
    <col min="7172" max="7172" width="18.7109375" style="92" customWidth="1"/>
    <col min="7173" max="7173" width="10.5703125" style="92" customWidth="1"/>
    <col min="7174" max="7174" width="10.140625" style="92" customWidth="1"/>
    <col min="7175" max="7419" width="9.140625" style="92"/>
    <col min="7420" max="7420" width="52.7109375" style="92" customWidth="1"/>
    <col min="7421" max="7421" width="13.42578125" style="92" customWidth="1"/>
    <col min="7422" max="7422" width="12.85546875" style="92" customWidth="1"/>
    <col min="7423" max="7423" width="13.42578125" style="92" customWidth="1"/>
    <col min="7424" max="7425" width="13.5703125" style="92" customWidth="1"/>
    <col min="7426" max="7426" width="12.7109375" style="92" customWidth="1"/>
    <col min="7427" max="7427" width="17.85546875" style="92" customWidth="1"/>
    <col min="7428" max="7428" width="18.7109375" style="92" customWidth="1"/>
    <col min="7429" max="7429" width="10.5703125" style="92" customWidth="1"/>
    <col min="7430" max="7430" width="10.140625" style="92" customWidth="1"/>
    <col min="7431" max="7675" width="9.140625" style="92"/>
    <col min="7676" max="7676" width="52.7109375" style="92" customWidth="1"/>
    <col min="7677" max="7677" width="13.42578125" style="92" customWidth="1"/>
    <col min="7678" max="7678" width="12.85546875" style="92" customWidth="1"/>
    <col min="7679" max="7679" width="13.42578125" style="92" customWidth="1"/>
    <col min="7680" max="7681" width="13.5703125" style="92" customWidth="1"/>
    <col min="7682" max="7682" width="12.7109375" style="92" customWidth="1"/>
    <col min="7683" max="7683" width="17.85546875" style="92" customWidth="1"/>
    <col min="7684" max="7684" width="18.7109375" style="92" customWidth="1"/>
    <col min="7685" max="7685" width="10.5703125" style="92" customWidth="1"/>
    <col min="7686" max="7686" width="10.140625" style="92" customWidth="1"/>
    <col min="7687" max="7931" width="9.140625" style="92"/>
    <col min="7932" max="7932" width="52.7109375" style="92" customWidth="1"/>
    <col min="7933" max="7933" width="13.42578125" style="92" customWidth="1"/>
    <col min="7934" max="7934" width="12.85546875" style="92" customWidth="1"/>
    <col min="7935" max="7935" width="13.42578125" style="92" customWidth="1"/>
    <col min="7936" max="7937" width="13.5703125" style="92" customWidth="1"/>
    <col min="7938" max="7938" width="12.7109375" style="92" customWidth="1"/>
    <col min="7939" max="7939" width="17.85546875" style="92" customWidth="1"/>
    <col min="7940" max="7940" width="18.7109375" style="92" customWidth="1"/>
    <col min="7941" max="7941" width="10.5703125" style="92" customWidth="1"/>
    <col min="7942" max="7942" width="10.140625" style="92" customWidth="1"/>
    <col min="7943" max="8187" width="9.140625" style="92"/>
    <col min="8188" max="8188" width="52.7109375" style="92" customWidth="1"/>
    <col min="8189" max="8189" width="13.42578125" style="92" customWidth="1"/>
    <col min="8190" max="8190" width="12.85546875" style="92" customWidth="1"/>
    <col min="8191" max="8191" width="13.42578125" style="92" customWidth="1"/>
    <col min="8192" max="8193" width="13.5703125" style="92" customWidth="1"/>
    <col min="8194" max="8194" width="12.7109375" style="92" customWidth="1"/>
    <col min="8195" max="8195" width="17.85546875" style="92" customWidth="1"/>
    <col min="8196" max="8196" width="18.7109375" style="92" customWidth="1"/>
    <col min="8197" max="8197" width="10.5703125" style="92" customWidth="1"/>
    <col min="8198" max="8198" width="10.140625" style="92" customWidth="1"/>
    <col min="8199" max="8443" width="9.140625" style="92"/>
    <col min="8444" max="8444" width="52.7109375" style="92" customWidth="1"/>
    <col min="8445" max="8445" width="13.42578125" style="92" customWidth="1"/>
    <col min="8446" max="8446" width="12.85546875" style="92" customWidth="1"/>
    <col min="8447" max="8447" width="13.42578125" style="92" customWidth="1"/>
    <col min="8448" max="8449" width="13.5703125" style="92" customWidth="1"/>
    <col min="8450" max="8450" width="12.7109375" style="92" customWidth="1"/>
    <col min="8451" max="8451" width="17.85546875" style="92" customWidth="1"/>
    <col min="8452" max="8452" width="18.7109375" style="92" customWidth="1"/>
    <col min="8453" max="8453" width="10.5703125" style="92" customWidth="1"/>
    <col min="8454" max="8454" width="10.140625" style="92" customWidth="1"/>
    <col min="8455" max="8699" width="9.140625" style="92"/>
    <col min="8700" max="8700" width="52.7109375" style="92" customWidth="1"/>
    <col min="8701" max="8701" width="13.42578125" style="92" customWidth="1"/>
    <col min="8702" max="8702" width="12.85546875" style="92" customWidth="1"/>
    <col min="8703" max="8703" width="13.42578125" style="92" customWidth="1"/>
    <col min="8704" max="8705" width="13.5703125" style="92" customWidth="1"/>
    <col min="8706" max="8706" width="12.7109375" style="92" customWidth="1"/>
    <col min="8707" max="8707" width="17.85546875" style="92" customWidth="1"/>
    <col min="8708" max="8708" width="18.7109375" style="92" customWidth="1"/>
    <col min="8709" max="8709" width="10.5703125" style="92" customWidth="1"/>
    <col min="8710" max="8710" width="10.140625" style="92" customWidth="1"/>
    <col min="8711" max="8955" width="9.140625" style="92"/>
    <col min="8956" max="8956" width="52.7109375" style="92" customWidth="1"/>
    <col min="8957" max="8957" width="13.42578125" style="92" customWidth="1"/>
    <col min="8958" max="8958" width="12.85546875" style="92" customWidth="1"/>
    <col min="8959" max="8959" width="13.42578125" style="92" customWidth="1"/>
    <col min="8960" max="8961" width="13.5703125" style="92" customWidth="1"/>
    <col min="8962" max="8962" width="12.7109375" style="92" customWidth="1"/>
    <col min="8963" max="8963" width="17.85546875" style="92" customWidth="1"/>
    <col min="8964" max="8964" width="18.7109375" style="92" customWidth="1"/>
    <col min="8965" max="8965" width="10.5703125" style="92" customWidth="1"/>
    <col min="8966" max="8966" width="10.140625" style="92" customWidth="1"/>
    <col min="8967" max="9211" width="9.140625" style="92"/>
    <col min="9212" max="9212" width="52.7109375" style="92" customWidth="1"/>
    <col min="9213" max="9213" width="13.42578125" style="92" customWidth="1"/>
    <col min="9214" max="9214" width="12.85546875" style="92" customWidth="1"/>
    <col min="9215" max="9215" width="13.42578125" style="92" customWidth="1"/>
    <col min="9216" max="9217" width="13.5703125" style="92" customWidth="1"/>
    <col min="9218" max="9218" width="12.7109375" style="92" customWidth="1"/>
    <col min="9219" max="9219" width="17.85546875" style="92" customWidth="1"/>
    <col min="9220" max="9220" width="18.7109375" style="92" customWidth="1"/>
    <col min="9221" max="9221" width="10.5703125" style="92" customWidth="1"/>
    <col min="9222" max="9222" width="10.140625" style="92" customWidth="1"/>
    <col min="9223" max="9467" width="9.140625" style="92"/>
    <col min="9468" max="9468" width="52.7109375" style="92" customWidth="1"/>
    <col min="9469" max="9469" width="13.42578125" style="92" customWidth="1"/>
    <col min="9470" max="9470" width="12.85546875" style="92" customWidth="1"/>
    <col min="9471" max="9471" width="13.42578125" style="92" customWidth="1"/>
    <col min="9472" max="9473" width="13.5703125" style="92" customWidth="1"/>
    <col min="9474" max="9474" width="12.7109375" style="92" customWidth="1"/>
    <col min="9475" max="9475" width="17.85546875" style="92" customWidth="1"/>
    <col min="9476" max="9476" width="18.7109375" style="92" customWidth="1"/>
    <col min="9477" max="9477" width="10.5703125" style="92" customWidth="1"/>
    <col min="9478" max="9478" width="10.140625" style="92" customWidth="1"/>
    <col min="9479" max="9723" width="9.140625" style="92"/>
    <col min="9724" max="9724" width="52.7109375" style="92" customWidth="1"/>
    <col min="9725" max="9725" width="13.42578125" style="92" customWidth="1"/>
    <col min="9726" max="9726" width="12.85546875" style="92" customWidth="1"/>
    <col min="9727" max="9727" width="13.42578125" style="92" customWidth="1"/>
    <col min="9728" max="9729" width="13.5703125" style="92" customWidth="1"/>
    <col min="9730" max="9730" width="12.7109375" style="92" customWidth="1"/>
    <col min="9731" max="9731" width="17.85546875" style="92" customWidth="1"/>
    <col min="9732" max="9732" width="18.7109375" style="92" customWidth="1"/>
    <col min="9733" max="9733" width="10.5703125" style="92" customWidth="1"/>
    <col min="9734" max="9734" width="10.140625" style="92" customWidth="1"/>
    <col min="9735" max="9979" width="9.140625" style="92"/>
    <col min="9980" max="9980" width="52.7109375" style="92" customWidth="1"/>
    <col min="9981" max="9981" width="13.42578125" style="92" customWidth="1"/>
    <col min="9982" max="9982" width="12.85546875" style="92" customWidth="1"/>
    <col min="9983" max="9983" width="13.42578125" style="92" customWidth="1"/>
    <col min="9984" max="9985" width="13.5703125" style="92" customWidth="1"/>
    <col min="9986" max="9986" width="12.7109375" style="92" customWidth="1"/>
    <col min="9987" max="9987" width="17.85546875" style="92" customWidth="1"/>
    <col min="9988" max="9988" width="18.7109375" style="92" customWidth="1"/>
    <col min="9989" max="9989" width="10.5703125" style="92" customWidth="1"/>
    <col min="9990" max="9990" width="10.140625" style="92" customWidth="1"/>
    <col min="9991" max="10235" width="9.140625" style="92"/>
    <col min="10236" max="10236" width="52.7109375" style="92" customWidth="1"/>
    <col min="10237" max="10237" width="13.42578125" style="92" customWidth="1"/>
    <col min="10238" max="10238" width="12.85546875" style="92" customWidth="1"/>
    <col min="10239" max="10239" width="13.42578125" style="92" customWidth="1"/>
    <col min="10240" max="10241" width="13.5703125" style="92" customWidth="1"/>
    <col min="10242" max="10242" width="12.7109375" style="92" customWidth="1"/>
    <col min="10243" max="10243" width="17.85546875" style="92" customWidth="1"/>
    <col min="10244" max="10244" width="18.7109375" style="92" customWidth="1"/>
    <col min="10245" max="10245" width="10.5703125" style="92" customWidth="1"/>
    <col min="10246" max="10246" width="10.140625" style="92" customWidth="1"/>
    <col min="10247" max="10491" width="9.140625" style="92"/>
    <col min="10492" max="10492" width="52.7109375" style="92" customWidth="1"/>
    <col min="10493" max="10493" width="13.42578125" style="92" customWidth="1"/>
    <col min="10494" max="10494" width="12.85546875" style="92" customWidth="1"/>
    <col min="10495" max="10495" width="13.42578125" style="92" customWidth="1"/>
    <col min="10496" max="10497" width="13.5703125" style="92" customWidth="1"/>
    <col min="10498" max="10498" width="12.7109375" style="92" customWidth="1"/>
    <col min="10499" max="10499" width="17.85546875" style="92" customWidth="1"/>
    <col min="10500" max="10500" width="18.7109375" style="92" customWidth="1"/>
    <col min="10501" max="10501" width="10.5703125" style="92" customWidth="1"/>
    <col min="10502" max="10502" width="10.140625" style="92" customWidth="1"/>
    <col min="10503" max="10747" width="9.140625" style="92"/>
    <col min="10748" max="10748" width="52.7109375" style="92" customWidth="1"/>
    <col min="10749" max="10749" width="13.42578125" style="92" customWidth="1"/>
    <col min="10750" max="10750" width="12.85546875" style="92" customWidth="1"/>
    <col min="10751" max="10751" width="13.42578125" style="92" customWidth="1"/>
    <col min="10752" max="10753" width="13.5703125" style="92" customWidth="1"/>
    <col min="10754" max="10754" width="12.7109375" style="92" customWidth="1"/>
    <col min="10755" max="10755" width="17.85546875" style="92" customWidth="1"/>
    <col min="10756" max="10756" width="18.7109375" style="92" customWidth="1"/>
    <col min="10757" max="10757" width="10.5703125" style="92" customWidth="1"/>
    <col min="10758" max="10758" width="10.140625" style="92" customWidth="1"/>
    <col min="10759" max="11003" width="9.140625" style="92"/>
    <col min="11004" max="11004" width="52.7109375" style="92" customWidth="1"/>
    <col min="11005" max="11005" width="13.42578125" style="92" customWidth="1"/>
    <col min="11006" max="11006" width="12.85546875" style="92" customWidth="1"/>
    <col min="11007" max="11007" width="13.42578125" style="92" customWidth="1"/>
    <col min="11008" max="11009" width="13.5703125" style="92" customWidth="1"/>
    <col min="11010" max="11010" width="12.7109375" style="92" customWidth="1"/>
    <col min="11011" max="11011" width="17.85546875" style="92" customWidth="1"/>
    <col min="11012" max="11012" width="18.7109375" style="92" customWidth="1"/>
    <col min="11013" max="11013" width="10.5703125" style="92" customWidth="1"/>
    <col min="11014" max="11014" width="10.140625" style="92" customWidth="1"/>
    <col min="11015" max="11259" width="9.140625" style="92"/>
    <col min="11260" max="11260" width="52.7109375" style="92" customWidth="1"/>
    <col min="11261" max="11261" width="13.42578125" style="92" customWidth="1"/>
    <col min="11262" max="11262" width="12.85546875" style="92" customWidth="1"/>
    <col min="11263" max="11263" width="13.42578125" style="92" customWidth="1"/>
    <col min="11264" max="11265" width="13.5703125" style="92" customWidth="1"/>
    <col min="11266" max="11266" width="12.7109375" style="92" customWidth="1"/>
    <col min="11267" max="11267" width="17.85546875" style="92" customWidth="1"/>
    <col min="11268" max="11268" width="18.7109375" style="92" customWidth="1"/>
    <col min="11269" max="11269" width="10.5703125" style="92" customWidth="1"/>
    <col min="11270" max="11270" width="10.140625" style="92" customWidth="1"/>
    <col min="11271" max="11515" width="9.140625" style="92"/>
    <col min="11516" max="11516" width="52.7109375" style="92" customWidth="1"/>
    <col min="11517" max="11517" width="13.42578125" style="92" customWidth="1"/>
    <col min="11518" max="11518" width="12.85546875" style="92" customWidth="1"/>
    <col min="11519" max="11519" width="13.42578125" style="92" customWidth="1"/>
    <col min="11520" max="11521" width="13.5703125" style="92" customWidth="1"/>
    <col min="11522" max="11522" width="12.7109375" style="92" customWidth="1"/>
    <col min="11523" max="11523" width="17.85546875" style="92" customWidth="1"/>
    <col min="11524" max="11524" width="18.7109375" style="92" customWidth="1"/>
    <col min="11525" max="11525" width="10.5703125" style="92" customWidth="1"/>
    <col min="11526" max="11526" width="10.140625" style="92" customWidth="1"/>
    <col min="11527" max="11771" width="9.140625" style="92"/>
    <col min="11772" max="11772" width="52.7109375" style="92" customWidth="1"/>
    <col min="11773" max="11773" width="13.42578125" style="92" customWidth="1"/>
    <col min="11774" max="11774" width="12.85546875" style="92" customWidth="1"/>
    <col min="11775" max="11775" width="13.42578125" style="92" customWidth="1"/>
    <col min="11776" max="11777" width="13.5703125" style="92" customWidth="1"/>
    <col min="11778" max="11778" width="12.7109375" style="92" customWidth="1"/>
    <col min="11779" max="11779" width="17.85546875" style="92" customWidth="1"/>
    <col min="11780" max="11780" width="18.7109375" style="92" customWidth="1"/>
    <col min="11781" max="11781" width="10.5703125" style="92" customWidth="1"/>
    <col min="11782" max="11782" width="10.140625" style="92" customWidth="1"/>
    <col min="11783" max="12027" width="9.140625" style="92"/>
    <col min="12028" max="12028" width="52.7109375" style="92" customWidth="1"/>
    <col min="12029" max="12029" width="13.42578125" style="92" customWidth="1"/>
    <col min="12030" max="12030" width="12.85546875" style="92" customWidth="1"/>
    <col min="12031" max="12031" width="13.42578125" style="92" customWidth="1"/>
    <col min="12032" max="12033" width="13.5703125" style="92" customWidth="1"/>
    <col min="12034" max="12034" width="12.7109375" style="92" customWidth="1"/>
    <col min="12035" max="12035" width="17.85546875" style="92" customWidth="1"/>
    <col min="12036" max="12036" width="18.7109375" style="92" customWidth="1"/>
    <col min="12037" max="12037" width="10.5703125" style="92" customWidth="1"/>
    <col min="12038" max="12038" width="10.140625" style="92" customWidth="1"/>
    <col min="12039" max="12283" width="9.140625" style="92"/>
    <col min="12284" max="12284" width="52.7109375" style="92" customWidth="1"/>
    <col min="12285" max="12285" width="13.42578125" style="92" customWidth="1"/>
    <col min="12286" max="12286" width="12.85546875" style="92" customWidth="1"/>
    <col min="12287" max="12287" width="13.42578125" style="92" customWidth="1"/>
    <col min="12288" max="12289" width="13.5703125" style="92" customWidth="1"/>
    <col min="12290" max="12290" width="12.7109375" style="92" customWidth="1"/>
    <col min="12291" max="12291" width="17.85546875" style="92" customWidth="1"/>
    <col min="12292" max="12292" width="18.7109375" style="92" customWidth="1"/>
    <col min="12293" max="12293" width="10.5703125" style="92" customWidth="1"/>
    <col min="12294" max="12294" width="10.140625" style="92" customWidth="1"/>
    <col min="12295" max="12539" width="9.140625" style="92"/>
    <col min="12540" max="12540" width="52.7109375" style="92" customWidth="1"/>
    <col min="12541" max="12541" width="13.42578125" style="92" customWidth="1"/>
    <col min="12542" max="12542" width="12.85546875" style="92" customWidth="1"/>
    <col min="12543" max="12543" width="13.42578125" style="92" customWidth="1"/>
    <col min="12544" max="12545" width="13.5703125" style="92" customWidth="1"/>
    <col min="12546" max="12546" width="12.7109375" style="92" customWidth="1"/>
    <col min="12547" max="12547" width="17.85546875" style="92" customWidth="1"/>
    <col min="12548" max="12548" width="18.7109375" style="92" customWidth="1"/>
    <col min="12549" max="12549" width="10.5703125" style="92" customWidth="1"/>
    <col min="12550" max="12550" width="10.140625" style="92" customWidth="1"/>
    <col min="12551" max="12795" width="9.140625" style="92"/>
    <col min="12796" max="12796" width="52.7109375" style="92" customWidth="1"/>
    <col min="12797" max="12797" width="13.42578125" style="92" customWidth="1"/>
    <col min="12798" max="12798" width="12.85546875" style="92" customWidth="1"/>
    <col min="12799" max="12799" width="13.42578125" style="92" customWidth="1"/>
    <col min="12800" max="12801" width="13.5703125" style="92" customWidth="1"/>
    <col min="12802" max="12802" width="12.7109375" style="92" customWidth="1"/>
    <col min="12803" max="12803" width="17.85546875" style="92" customWidth="1"/>
    <col min="12804" max="12804" width="18.7109375" style="92" customWidth="1"/>
    <col min="12805" max="12805" width="10.5703125" style="92" customWidth="1"/>
    <col min="12806" max="12806" width="10.140625" style="92" customWidth="1"/>
    <col min="12807" max="13051" width="9.140625" style="92"/>
    <col min="13052" max="13052" width="52.7109375" style="92" customWidth="1"/>
    <col min="13053" max="13053" width="13.42578125" style="92" customWidth="1"/>
    <col min="13054" max="13054" width="12.85546875" style="92" customWidth="1"/>
    <col min="13055" max="13055" width="13.42578125" style="92" customWidth="1"/>
    <col min="13056" max="13057" width="13.5703125" style="92" customWidth="1"/>
    <col min="13058" max="13058" width="12.7109375" style="92" customWidth="1"/>
    <col min="13059" max="13059" width="17.85546875" style="92" customWidth="1"/>
    <col min="13060" max="13060" width="18.7109375" style="92" customWidth="1"/>
    <col min="13061" max="13061" width="10.5703125" style="92" customWidth="1"/>
    <col min="13062" max="13062" width="10.140625" style="92" customWidth="1"/>
    <col min="13063" max="13307" width="9.140625" style="92"/>
    <col min="13308" max="13308" width="52.7109375" style="92" customWidth="1"/>
    <col min="13309" max="13309" width="13.42578125" style="92" customWidth="1"/>
    <col min="13310" max="13310" width="12.85546875" style="92" customWidth="1"/>
    <col min="13311" max="13311" width="13.42578125" style="92" customWidth="1"/>
    <col min="13312" max="13313" width="13.5703125" style="92" customWidth="1"/>
    <col min="13314" max="13314" width="12.7109375" style="92" customWidth="1"/>
    <col min="13315" max="13315" width="17.85546875" style="92" customWidth="1"/>
    <col min="13316" max="13316" width="18.7109375" style="92" customWidth="1"/>
    <col min="13317" max="13317" width="10.5703125" style="92" customWidth="1"/>
    <col min="13318" max="13318" width="10.140625" style="92" customWidth="1"/>
    <col min="13319" max="13563" width="9.140625" style="92"/>
    <col min="13564" max="13564" width="52.7109375" style="92" customWidth="1"/>
    <col min="13565" max="13565" width="13.42578125" style="92" customWidth="1"/>
    <col min="13566" max="13566" width="12.85546875" style="92" customWidth="1"/>
    <col min="13567" max="13567" width="13.42578125" style="92" customWidth="1"/>
    <col min="13568" max="13569" width="13.5703125" style="92" customWidth="1"/>
    <col min="13570" max="13570" width="12.7109375" style="92" customWidth="1"/>
    <col min="13571" max="13571" width="17.85546875" style="92" customWidth="1"/>
    <col min="13572" max="13572" width="18.7109375" style="92" customWidth="1"/>
    <col min="13573" max="13573" width="10.5703125" style="92" customWidth="1"/>
    <col min="13574" max="13574" width="10.140625" style="92" customWidth="1"/>
    <col min="13575" max="13819" width="9.140625" style="92"/>
    <col min="13820" max="13820" width="52.7109375" style="92" customWidth="1"/>
    <col min="13821" max="13821" width="13.42578125" style="92" customWidth="1"/>
    <col min="13822" max="13822" width="12.85546875" style="92" customWidth="1"/>
    <col min="13823" max="13823" width="13.42578125" style="92" customWidth="1"/>
    <col min="13824" max="13825" width="13.5703125" style="92" customWidth="1"/>
    <col min="13826" max="13826" width="12.7109375" style="92" customWidth="1"/>
    <col min="13827" max="13827" width="17.85546875" style="92" customWidth="1"/>
    <col min="13828" max="13828" width="18.7109375" style="92" customWidth="1"/>
    <col min="13829" max="13829" width="10.5703125" style="92" customWidth="1"/>
    <col min="13830" max="13830" width="10.140625" style="92" customWidth="1"/>
    <col min="13831" max="14075" width="9.140625" style="92"/>
    <col min="14076" max="14076" width="52.7109375" style="92" customWidth="1"/>
    <col min="14077" max="14077" width="13.42578125" style="92" customWidth="1"/>
    <col min="14078" max="14078" width="12.85546875" style="92" customWidth="1"/>
    <col min="14079" max="14079" width="13.42578125" style="92" customWidth="1"/>
    <col min="14080" max="14081" width="13.5703125" style="92" customWidth="1"/>
    <col min="14082" max="14082" width="12.7109375" style="92" customWidth="1"/>
    <col min="14083" max="14083" width="17.85546875" style="92" customWidth="1"/>
    <col min="14084" max="14084" width="18.7109375" style="92" customWidth="1"/>
    <col min="14085" max="14085" width="10.5703125" style="92" customWidth="1"/>
    <col min="14086" max="14086" width="10.140625" style="92" customWidth="1"/>
    <col min="14087" max="14331" width="9.140625" style="92"/>
    <col min="14332" max="14332" width="52.7109375" style="92" customWidth="1"/>
    <col min="14333" max="14333" width="13.42578125" style="92" customWidth="1"/>
    <col min="14334" max="14334" width="12.85546875" style="92" customWidth="1"/>
    <col min="14335" max="14335" width="13.42578125" style="92" customWidth="1"/>
    <col min="14336" max="14337" width="13.5703125" style="92" customWidth="1"/>
    <col min="14338" max="14338" width="12.7109375" style="92" customWidth="1"/>
    <col min="14339" max="14339" width="17.85546875" style="92" customWidth="1"/>
    <col min="14340" max="14340" width="18.7109375" style="92" customWidth="1"/>
    <col min="14341" max="14341" width="10.5703125" style="92" customWidth="1"/>
    <col min="14342" max="14342" width="10.140625" style="92" customWidth="1"/>
    <col min="14343" max="14587" width="9.140625" style="92"/>
    <col min="14588" max="14588" width="52.7109375" style="92" customWidth="1"/>
    <col min="14589" max="14589" width="13.42578125" style="92" customWidth="1"/>
    <col min="14590" max="14590" width="12.85546875" style="92" customWidth="1"/>
    <col min="14591" max="14591" width="13.42578125" style="92" customWidth="1"/>
    <col min="14592" max="14593" width="13.5703125" style="92" customWidth="1"/>
    <col min="14594" max="14594" width="12.7109375" style="92" customWidth="1"/>
    <col min="14595" max="14595" width="17.85546875" style="92" customWidth="1"/>
    <col min="14596" max="14596" width="18.7109375" style="92" customWidth="1"/>
    <col min="14597" max="14597" width="10.5703125" style="92" customWidth="1"/>
    <col min="14598" max="14598" width="10.140625" style="92" customWidth="1"/>
    <col min="14599" max="14843" width="9.140625" style="92"/>
    <col min="14844" max="14844" width="52.7109375" style="92" customWidth="1"/>
    <col min="14845" max="14845" width="13.42578125" style="92" customWidth="1"/>
    <col min="14846" max="14846" width="12.85546875" style="92" customWidth="1"/>
    <col min="14847" max="14847" width="13.42578125" style="92" customWidth="1"/>
    <col min="14848" max="14849" width="13.5703125" style="92" customWidth="1"/>
    <col min="14850" max="14850" width="12.7109375" style="92" customWidth="1"/>
    <col min="14851" max="14851" width="17.85546875" style="92" customWidth="1"/>
    <col min="14852" max="14852" width="18.7109375" style="92" customWidth="1"/>
    <col min="14853" max="14853" width="10.5703125" style="92" customWidth="1"/>
    <col min="14854" max="14854" width="10.140625" style="92" customWidth="1"/>
    <col min="14855" max="15099" width="9.140625" style="92"/>
    <col min="15100" max="15100" width="52.7109375" style="92" customWidth="1"/>
    <col min="15101" max="15101" width="13.42578125" style="92" customWidth="1"/>
    <col min="15102" max="15102" width="12.85546875" style="92" customWidth="1"/>
    <col min="15103" max="15103" width="13.42578125" style="92" customWidth="1"/>
    <col min="15104" max="15105" width="13.5703125" style="92" customWidth="1"/>
    <col min="15106" max="15106" width="12.7109375" style="92" customWidth="1"/>
    <col min="15107" max="15107" width="17.85546875" style="92" customWidth="1"/>
    <col min="15108" max="15108" width="18.7109375" style="92" customWidth="1"/>
    <col min="15109" max="15109" width="10.5703125" style="92" customWidth="1"/>
    <col min="15110" max="15110" width="10.140625" style="92" customWidth="1"/>
    <col min="15111" max="15355" width="9.140625" style="92"/>
    <col min="15356" max="15356" width="52.7109375" style="92" customWidth="1"/>
    <col min="15357" max="15357" width="13.42578125" style="92" customWidth="1"/>
    <col min="15358" max="15358" width="12.85546875" style="92" customWidth="1"/>
    <col min="15359" max="15359" width="13.42578125" style="92" customWidth="1"/>
    <col min="15360" max="15361" width="13.5703125" style="92" customWidth="1"/>
    <col min="15362" max="15362" width="12.7109375" style="92" customWidth="1"/>
    <col min="15363" max="15363" width="17.85546875" style="92" customWidth="1"/>
    <col min="15364" max="15364" width="18.7109375" style="92" customWidth="1"/>
    <col min="15365" max="15365" width="10.5703125" style="92" customWidth="1"/>
    <col min="15366" max="15366" width="10.140625" style="92" customWidth="1"/>
    <col min="15367" max="15611" width="9.140625" style="92"/>
    <col min="15612" max="15612" width="52.7109375" style="92" customWidth="1"/>
    <col min="15613" max="15613" width="13.42578125" style="92" customWidth="1"/>
    <col min="15614" max="15614" width="12.85546875" style="92" customWidth="1"/>
    <col min="15615" max="15615" width="13.42578125" style="92" customWidth="1"/>
    <col min="15616" max="15617" width="13.5703125" style="92" customWidth="1"/>
    <col min="15618" max="15618" width="12.7109375" style="92" customWidth="1"/>
    <col min="15619" max="15619" width="17.85546875" style="92" customWidth="1"/>
    <col min="15620" max="15620" width="18.7109375" style="92" customWidth="1"/>
    <col min="15621" max="15621" width="10.5703125" style="92" customWidth="1"/>
    <col min="15622" max="15622" width="10.140625" style="92" customWidth="1"/>
    <col min="15623" max="15867" width="9.140625" style="92"/>
    <col min="15868" max="15868" width="52.7109375" style="92" customWidth="1"/>
    <col min="15869" max="15869" width="13.42578125" style="92" customWidth="1"/>
    <col min="15870" max="15870" width="12.85546875" style="92" customWidth="1"/>
    <col min="15871" max="15871" width="13.42578125" style="92" customWidth="1"/>
    <col min="15872" max="15873" width="13.5703125" style="92" customWidth="1"/>
    <col min="15874" max="15874" width="12.7109375" style="92" customWidth="1"/>
    <col min="15875" max="15875" width="17.85546875" style="92" customWidth="1"/>
    <col min="15876" max="15876" width="18.7109375" style="92" customWidth="1"/>
    <col min="15877" max="15877" width="10.5703125" style="92" customWidth="1"/>
    <col min="15878" max="15878" width="10.140625" style="92" customWidth="1"/>
    <col min="15879" max="16123" width="9.140625" style="92"/>
    <col min="16124" max="16124" width="52.7109375" style="92" customWidth="1"/>
    <col min="16125" max="16125" width="13.42578125" style="92" customWidth="1"/>
    <col min="16126" max="16126" width="12.85546875" style="92" customWidth="1"/>
    <col min="16127" max="16127" width="13.42578125" style="92" customWidth="1"/>
    <col min="16128" max="16129" width="13.5703125" style="92" customWidth="1"/>
    <col min="16130" max="16130" width="12.7109375" style="92" customWidth="1"/>
    <col min="16131" max="16131" width="17.85546875" style="92" customWidth="1"/>
    <col min="16132" max="16132" width="18.7109375" style="92" customWidth="1"/>
    <col min="16133" max="16133" width="10.5703125" style="92" customWidth="1"/>
    <col min="16134" max="16134" width="10.140625" style="92" customWidth="1"/>
    <col min="16135" max="16384" width="9.140625" style="92"/>
  </cols>
  <sheetData>
    <row r="1" spans="1:11" ht="17.25" customHeight="1">
      <c r="B1" s="180" t="s">
        <v>941</v>
      </c>
      <c r="C1" s="181"/>
      <c r="D1" s="181"/>
      <c r="E1" s="181"/>
      <c r="F1" s="181"/>
      <c r="G1" s="181"/>
      <c r="H1" s="182"/>
      <c r="I1" s="182"/>
      <c r="J1" s="182"/>
      <c r="K1" s="182"/>
    </row>
    <row r="2" spans="1:11">
      <c r="A2" s="183" t="s">
        <v>677</v>
      </c>
      <c r="B2" s="184"/>
      <c r="C2" s="184"/>
      <c r="D2" s="184"/>
      <c r="E2" s="184"/>
      <c r="F2" s="184"/>
      <c r="G2" s="184"/>
      <c r="H2" s="184"/>
      <c r="I2" s="184"/>
      <c r="J2" s="184"/>
      <c r="K2" s="97"/>
    </row>
    <row r="3" spans="1:11" ht="6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97"/>
    </row>
    <row r="4" spans="1:11" s="93" customFormat="1" ht="98.25" customHeight="1">
      <c r="A4" s="185" t="s">
        <v>592</v>
      </c>
      <c r="B4" s="187" t="s">
        <v>653</v>
      </c>
      <c r="C4" s="188"/>
      <c r="D4" s="189"/>
      <c r="E4" s="187" t="s">
        <v>678</v>
      </c>
      <c r="F4" s="188"/>
      <c r="G4" s="189"/>
      <c r="H4" s="187" t="s">
        <v>642</v>
      </c>
      <c r="I4" s="190"/>
      <c r="J4" s="191" t="s">
        <v>654</v>
      </c>
      <c r="K4" s="192"/>
    </row>
    <row r="5" spans="1:11" s="93" customFormat="1" ht="109.5" customHeight="1">
      <c r="A5" s="186"/>
      <c r="B5" s="98" t="s">
        <v>655</v>
      </c>
      <c r="C5" s="98" t="s">
        <v>595</v>
      </c>
      <c r="D5" s="99" t="s">
        <v>656</v>
      </c>
      <c r="E5" s="98" t="s">
        <v>657</v>
      </c>
      <c r="F5" s="98" t="s">
        <v>595</v>
      </c>
      <c r="G5" s="99" t="s">
        <v>656</v>
      </c>
      <c r="H5" s="100" t="s">
        <v>649</v>
      </c>
      <c r="I5" s="99" t="s">
        <v>679</v>
      </c>
      <c r="J5" s="100" t="s">
        <v>653</v>
      </c>
      <c r="K5" s="100" t="s">
        <v>678</v>
      </c>
    </row>
    <row r="6" spans="1:11" s="94" customFormat="1" ht="49.5" customHeight="1">
      <c r="A6" s="106" t="s">
        <v>658</v>
      </c>
      <c r="B6" s="107">
        <v>476844.82944999996</v>
      </c>
      <c r="C6" s="107">
        <v>465238.42225999996</v>
      </c>
      <c r="D6" s="108">
        <f>C6/B6*100</f>
        <v>97.565999152515289</v>
      </c>
      <c r="E6" s="107">
        <f>SUM(E7:E11)</f>
        <v>422212.7</v>
      </c>
      <c r="F6" s="107">
        <f>SUM(F7:F11)</f>
        <v>417649.3</v>
      </c>
      <c r="G6" s="108">
        <f>F6/E6*100</f>
        <v>98.91917036128946</v>
      </c>
      <c r="H6" s="107">
        <f>F6-C6</f>
        <v>-47589.122259999975</v>
      </c>
      <c r="I6" s="109">
        <f>G6-D6</f>
        <v>1.353171208774171</v>
      </c>
      <c r="J6" s="109">
        <f>C6/900492.2</f>
        <v>0.5166490306745577</v>
      </c>
      <c r="K6" s="109">
        <f>F6/1066567.9</f>
        <v>0.39158247683996494</v>
      </c>
    </row>
    <row r="7" spans="1:11" ht="51" customHeight="1">
      <c r="A7" s="101" t="s">
        <v>39</v>
      </c>
      <c r="B7" s="102">
        <v>191888.2</v>
      </c>
      <c r="C7" s="102">
        <v>186959.7</v>
      </c>
      <c r="D7" s="103">
        <f t="shared" ref="D7:D16" si="0">C7/B7*100</f>
        <v>97.431577345558509</v>
      </c>
      <c r="E7" s="102">
        <v>140824.79999999999</v>
      </c>
      <c r="F7" s="102">
        <v>140430.29999999999</v>
      </c>
      <c r="G7" s="103">
        <f t="shared" ref="G7:G51" si="1">F7/E7*100</f>
        <v>99.719864682925163</v>
      </c>
      <c r="H7" s="102">
        <f t="shared" ref="H7:I51" si="2">F7-C7</f>
        <v>-46529.400000000023</v>
      </c>
      <c r="I7" s="104">
        <f t="shared" si="2"/>
        <v>2.2882873373666541</v>
      </c>
      <c r="J7" s="104">
        <f>C7/900492.2</f>
        <v>0.20761945522681932</v>
      </c>
      <c r="K7" s="104">
        <f>F7/1066567.9</f>
        <v>0.13166559766143346</v>
      </c>
    </row>
    <row r="8" spans="1:11" ht="66" customHeight="1">
      <c r="A8" s="101" t="s">
        <v>47</v>
      </c>
      <c r="B8" s="102">
        <v>235726.3</v>
      </c>
      <c r="C8" s="102">
        <v>230134.2</v>
      </c>
      <c r="D8" s="103">
        <f t="shared" si="0"/>
        <v>97.627714854048961</v>
      </c>
      <c r="E8" s="102">
        <v>239827.8</v>
      </c>
      <c r="F8" s="102">
        <v>235659.8</v>
      </c>
      <c r="G8" s="103">
        <f t="shared" si="1"/>
        <v>98.262086380311203</v>
      </c>
      <c r="H8" s="102">
        <f t="shared" si="2"/>
        <v>5525.5999999999767</v>
      </c>
      <c r="I8" s="104">
        <f t="shared" si="2"/>
        <v>0.63437152626224247</v>
      </c>
      <c r="J8" s="104">
        <f t="shared" ref="J8:J11" si="3">C8/900492.2</f>
        <v>0.25556490106188595</v>
      </c>
      <c r="K8" s="104">
        <f t="shared" ref="K8:K51" si="4">F8/1066567.9</f>
        <v>0.2209515212299189</v>
      </c>
    </row>
    <row r="9" spans="1:11" ht="48.75" customHeight="1">
      <c r="A9" s="101" t="s">
        <v>387</v>
      </c>
      <c r="B9" s="102">
        <v>31321.200000000001</v>
      </c>
      <c r="C9" s="102">
        <v>31264.2</v>
      </c>
      <c r="D9" s="103">
        <f t="shared" si="0"/>
        <v>99.818014635454574</v>
      </c>
      <c r="E9" s="102">
        <v>33718.199999999997</v>
      </c>
      <c r="F9" s="102">
        <v>33718.199999999997</v>
      </c>
      <c r="G9" s="103">
        <f t="shared" si="1"/>
        <v>100</v>
      </c>
      <c r="H9" s="102">
        <f t="shared" si="2"/>
        <v>2453.9999999999964</v>
      </c>
      <c r="I9" s="104">
        <f t="shared" si="2"/>
        <v>0.18198536454542591</v>
      </c>
      <c r="J9" s="104">
        <f t="shared" si="3"/>
        <v>3.4719012557798946E-2</v>
      </c>
      <c r="K9" s="104">
        <f t="shared" si="4"/>
        <v>3.1613739734713563E-2</v>
      </c>
    </row>
    <row r="10" spans="1:11" ht="65.25" customHeight="1">
      <c r="A10" s="101" t="s">
        <v>659</v>
      </c>
      <c r="B10" s="102">
        <v>10224.700000000001</v>
      </c>
      <c r="C10" s="102">
        <v>10068.5</v>
      </c>
      <c r="D10" s="103">
        <f t="shared" si="0"/>
        <v>98.472326816434702</v>
      </c>
      <c r="E10" s="102">
        <v>0</v>
      </c>
      <c r="F10" s="102">
        <v>0</v>
      </c>
      <c r="G10" s="103">
        <v>0</v>
      </c>
      <c r="H10" s="102">
        <f t="shared" si="2"/>
        <v>-10068.5</v>
      </c>
      <c r="I10" s="104">
        <f t="shared" si="2"/>
        <v>-98.472326816434702</v>
      </c>
      <c r="J10" s="104">
        <f t="shared" si="3"/>
        <v>1.1181107398820335E-2</v>
      </c>
      <c r="K10" s="104">
        <f t="shared" si="4"/>
        <v>0</v>
      </c>
    </row>
    <row r="11" spans="1:11" ht="65.25" customHeight="1">
      <c r="A11" s="101" t="s">
        <v>398</v>
      </c>
      <c r="B11" s="102">
        <v>7684.4</v>
      </c>
      <c r="C11" s="102">
        <v>6811.8</v>
      </c>
      <c r="D11" s="103">
        <f t="shared" si="0"/>
        <v>88.644526573317378</v>
      </c>
      <c r="E11" s="102">
        <v>7841.9</v>
      </c>
      <c r="F11" s="102">
        <v>7841</v>
      </c>
      <c r="G11" s="103">
        <f t="shared" si="1"/>
        <v>99.988523189533154</v>
      </c>
      <c r="H11" s="102">
        <f t="shared" si="2"/>
        <v>1029.1999999999998</v>
      </c>
      <c r="I11" s="104">
        <f t="shared" si="2"/>
        <v>11.343996616215776</v>
      </c>
      <c r="J11" s="104">
        <f t="shared" si="3"/>
        <v>7.5645297094189164E-3</v>
      </c>
      <c r="K11" s="104">
        <f t="shared" si="4"/>
        <v>7.3516182138989939E-3</v>
      </c>
    </row>
    <row r="12" spans="1:11" s="94" customFormat="1" ht="47.25">
      <c r="A12" s="106" t="s">
        <v>660</v>
      </c>
      <c r="B12" s="107">
        <v>30063</v>
      </c>
      <c r="C12" s="107">
        <v>27474.6</v>
      </c>
      <c r="D12" s="108">
        <f t="shared" si="0"/>
        <v>91.390080830256466</v>
      </c>
      <c r="E12" s="107">
        <v>14988.6</v>
      </c>
      <c r="F12" s="107">
        <v>14500.3</v>
      </c>
      <c r="G12" s="108">
        <f t="shared" si="1"/>
        <v>96.742190731622685</v>
      </c>
      <c r="H12" s="107">
        <f t="shared" si="2"/>
        <v>-12974.3</v>
      </c>
      <c r="I12" s="109">
        <f t="shared" si="2"/>
        <v>5.3521099013662194</v>
      </c>
      <c r="J12" s="109">
        <f>C12/900492.2</f>
        <v>3.0510647399277863E-2</v>
      </c>
      <c r="K12" s="109">
        <f t="shared" si="4"/>
        <v>1.359529008889167E-2</v>
      </c>
    </row>
    <row r="13" spans="1:11" s="94" customFormat="1" ht="63">
      <c r="A13" s="106" t="s">
        <v>661</v>
      </c>
      <c r="B13" s="107">
        <v>4</v>
      </c>
      <c r="C13" s="107">
        <v>4</v>
      </c>
      <c r="D13" s="108">
        <f t="shared" si="0"/>
        <v>100</v>
      </c>
      <c r="E13" s="107">
        <f>E14</f>
        <v>24.4</v>
      </c>
      <c r="F13" s="107">
        <f>F14</f>
        <v>24.4</v>
      </c>
      <c r="G13" s="108">
        <f t="shared" si="1"/>
        <v>100</v>
      </c>
      <c r="H13" s="107">
        <f t="shared" si="2"/>
        <v>20.399999999999999</v>
      </c>
      <c r="I13" s="109">
        <f t="shared" si="2"/>
        <v>0</v>
      </c>
      <c r="J13" s="109">
        <f>C13/900492.2</f>
        <v>4.4420151557115102E-6</v>
      </c>
      <c r="K13" s="109">
        <f t="shared" si="4"/>
        <v>2.2877118278170571E-5</v>
      </c>
    </row>
    <row r="14" spans="1:11" ht="51" customHeight="1">
      <c r="A14" s="101" t="s">
        <v>248</v>
      </c>
      <c r="B14" s="102">
        <v>4</v>
      </c>
      <c r="C14" s="102">
        <v>4</v>
      </c>
      <c r="D14" s="103">
        <f t="shared" si="0"/>
        <v>100</v>
      </c>
      <c r="E14" s="102">
        <v>24.4</v>
      </c>
      <c r="F14" s="102">
        <v>24.4</v>
      </c>
      <c r="G14" s="103">
        <f t="shared" si="1"/>
        <v>100</v>
      </c>
      <c r="H14" s="102">
        <f t="shared" si="2"/>
        <v>20.399999999999999</v>
      </c>
      <c r="I14" s="104">
        <f t="shared" si="2"/>
        <v>0</v>
      </c>
      <c r="J14" s="104">
        <f>C14/900492.2</f>
        <v>4.4420151557115102E-6</v>
      </c>
      <c r="K14" s="104">
        <f t="shared" si="4"/>
        <v>2.2877118278170571E-5</v>
      </c>
    </row>
    <row r="15" spans="1:11" s="94" customFormat="1" ht="70.5" customHeight="1">
      <c r="A15" s="106" t="s">
        <v>662</v>
      </c>
      <c r="B15" s="107">
        <v>4613.8999999999996</v>
      </c>
      <c r="C15" s="107">
        <v>4451.3999999999996</v>
      </c>
      <c r="D15" s="108">
        <f t="shared" si="0"/>
        <v>96.478033767528558</v>
      </c>
      <c r="E15" s="107">
        <f>SUM(E16:E20)</f>
        <v>8473</v>
      </c>
      <c r="F15" s="107">
        <f>SUM(F16:F20)</f>
        <v>8360.9</v>
      </c>
      <c r="G15" s="108">
        <f t="shared" si="1"/>
        <v>98.676973917148587</v>
      </c>
      <c r="H15" s="107">
        <f t="shared" si="2"/>
        <v>3909.5</v>
      </c>
      <c r="I15" s="109">
        <f t="shared" si="2"/>
        <v>2.1989401496200287</v>
      </c>
      <c r="J15" s="109">
        <f>C15/900492.2</f>
        <v>4.9432965660335532E-3</v>
      </c>
      <c r="K15" s="109">
        <f t="shared" si="4"/>
        <v>7.8390695988506693E-3</v>
      </c>
    </row>
    <row r="16" spans="1:11" ht="47.25">
      <c r="A16" s="101" t="s">
        <v>663</v>
      </c>
      <c r="B16" s="102">
        <v>4061.2</v>
      </c>
      <c r="C16" s="102">
        <v>3906.7</v>
      </c>
      <c r="D16" s="103">
        <f t="shared" si="0"/>
        <v>96.195705702747958</v>
      </c>
      <c r="E16" s="102">
        <v>0</v>
      </c>
      <c r="F16" s="102">
        <v>0</v>
      </c>
      <c r="G16" s="103">
        <v>0</v>
      </c>
      <c r="H16" s="102">
        <f t="shared" si="2"/>
        <v>-3906.7</v>
      </c>
      <c r="I16" s="104">
        <f t="shared" si="2"/>
        <v>-96.195705702747958</v>
      </c>
      <c r="J16" s="104">
        <f>C16/900492.2</f>
        <v>4.3384051522045389E-3</v>
      </c>
      <c r="K16" s="104">
        <f t="shared" si="4"/>
        <v>0</v>
      </c>
    </row>
    <row r="17" spans="1:11" ht="63">
      <c r="A17" s="101" t="s">
        <v>164</v>
      </c>
      <c r="B17" s="102">
        <v>0</v>
      </c>
      <c r="C17" s="102">
        <v>0</v>
      </c>
      <c r="D17" s="103">
        <v>0</v>
      </c>
      <c r="E17" s="102">
        <v>7132.6</v>
      </c>
      <c r="F17" s="102">
        <v>7022.2</v>
      </c>
      <c r="G17" s="103">
        <v>0</v>
      </c>
      <c r="H17" s="102">
        <f t="shared" si="2"/>
        <v>7022.2</v>
      </c>
      <c r="I17" s="104">
        <f t="shared" si="2"/>
        <v>0</v>
      </c>
      <c r="J17" s="104">
        <f t="shared" ref="J17:J20" si="5">C17/900492.2</f>
        <v>0</v>
      </c>
      <c r="K17" s="104">
        <f t="shared" si="4"/>
        <v>6.5839221300397288E-3</v>
      </c>
    </row>
    <row r="18" spans="1:11" ht="47.25">
      <c r="A18" s="101" t="s">
        <v>178</v>
      </c>
      <c r="B18" s="102">
        <v>530.70000000000005</v>
      </c>
      <c r="C18" s="102">
        <v>522.70000000000005</v>
      </c>
      <c r="D18" s="103">
        <f t="shared" ref="D18:D48" si="6">C18/B18*100</f>
        <v>98.492557000188427</v>
      </c>
      <c r="E18" s="102">
        <v>592.29999999999995</v>
      </c>
      <c r="F18" s="102">
        <v>592.29999999999995</v>
      </c>
      <c r="G18" s="103">
        <f t="shared" si="1"/>
        <v>100</v>
      </c>
      <c r="H18" s="102">
        <f t="shared" si="2"/>
        <v>69.599999999999909</v>
      </c>
      <c r="I18" s="104">
        <f t="shared" si="2"/>
        <v>1.5074429998115733</v>
      </c>
      <c r="J18" s="104">
        <f t="shared" si="5"/>
        <v>5.8046033047260163E-4</v>
      </c>
      <c r="K18" s="104">
        <f t="shared" si="4"/>
        <v>5.5533267033444384E-4</v>
      </c>
    </row>
    <row r="19" spans="1:11" ht="63">
      <c r="A19" s="101" t="s">
        <v>198</v>
      </c>
      <c r="B19" s="102">
        <v>22</v>
      </c>
      <c r="C19" s="102">
        <v>22</v>
      </c>
      <c r="D19" s="103">
        <f t="shared" si="6"/>
        <v>100</v>
      </c>
      <c r="E19" s="102">
        <v>36.799999999999997</v>
      </c>
      <c r="F19" s="102">
        <v>36.799999999999997</v>
      </c>
      <c r="G19" s="103">
        <f t="shared" si="1"/>
        <v>100</v>
      </c>
      <c r="H19" s="102">
        <f t="shared" si="2"/>
        <v>14.799999999999997</v>
      </c>
      <c r="I19" s="104">
        <f t="shared" si="2"/>
        <v>0</v>
      </c>
      <c r="J19" s="104">
        <f t="shared" si="5"/>
        <v>2.4431083356413305E-5</v>
      </c>
      <c r="K19" s="104">
        <f t="shared" si="4"/>
        <v>3.4503194780191675E-5</v>
      </c>
    </row>
    <row r="20" spans="1:11" ht="47.25">
      <c r="A20" s="101" t="s">
        <v>69</v>
      </c>
      <c r="B20" s="102">
        <v>0</v>
      </c>
      <c r="C20" s="102">
        <v>0</v>
      </c>
      <c r="D20" s="103">
        <v>0</v>
      </c>
      <c r="E20" s="102">
        <v>711.3</v>
      </c>
      <c r="F20" s="102">
        <v>709.6</v>
      </c>
      <c r="G20" s="103">
        <f t="shared" si="1"/>
        <v>99.761000984113608</v>
      </c>
      <c r="H20" s="102">
        <f t="shared" si="2"/>
        <v>709.6</v>
      </c>
      <c r="I20" s="104">
        <f t="shared" si="2"/>
        <v>99.761000984113608</v>
      </c>
      <c r="J20" s="104">
        <f t="shared" si="5"/>
        <v>0</v>
      </c>
      <c r="K20" s="104">
        <f t="shared" si="4"/>
        <v>6.6531160369630489E-4</v>
      </c>
    </row>
    <row r="21" spans="1:11" s="94" customFormat="1" ht="50.25" customHeight="1">
      <c r="A21" s="106" t="s">
        <v>664</v>
      </c>
      <c r="B21" s="107">
        <v>107006.45862</v>
      </c>
      <c r="C21" s="107">
        <v>98118.337830000004</v>
      </c>
      <c r="D21" s="108">
        <f t="shared" si="6"/>
        <v>91.693846423267416</v>
      </c>
      <c r="E21" s="107">
        <f>SUM(E22:E25)</f>
        <v>138562.79999999999</v>
      </c>
      <c r="F21" s="107">
        <f>SUM(F22:F25)</f>
        <v>126437.5</v>
      </c>
      <c r="G21" s="108">
        <f t="shared" si="1"/>
        <v>91.249238612383706</v>
      </c>
      <c r="H21" s="107">
        <f t="shared" si="2"/>
        <v>28319.162169999996</v>
      </c>
      <c r="I21" s="109">
        <f t="shared" si="2"/>
        <v>-0.44460781088370993</v>
      </c>
      <c r="J21" s="109">
        <f>C21/900492.2</f>
        <v>0.1089607859235205</v>
      </c>
      <c r="K21" s="109">
        <f t="shared" si="4"/>
        <v>0.11854613288099146</v>
      </c>
    </row>
    <row r="22" spans="1:11" ht="50.25" customHeight="1">
      <c r="A22" s="101" t="s">
        <v>418</v>
      </c>
      <c r="B22" s="102">
        <v>68286.399999999994</v>
      </c>
      <c r="C22" s="102">
        <v>59837.1</v>
      </c>
      <c r="D22" s="103">
        <f t="shared" si="6"/>
        <v>87.626672368143588</v>
      </c>
      <c r="E22" s="102">
        <v>96426.1</v>
      </c>
      <c r="F22" s="102">
        <v>86422.1</v>
      </c>
      <c r="G22" s="103">
        <f t="shared" si="1"/>
        <v>89.625215579599299</v>
      </c>
      <c r="H22" s="102">
        <f t="shared" si="2"/>
        <v>26585.000000000007</v>
      </c>
      <c r="I22" s="104">
        <f t="shared" si="2"/>
        <v>1.9985432114557113</v>
      </c>
      <c r="J22" s="104">
        <f>C22/900492.2</f>
        <v>6.6449326268456302E-2</v>
      </c>
      <c r="K22" s="104">
        <f t="shared" si="4"/>
        <v>8.1028221456880531E-2</v>
      </c>
    </row>
    <row r="23" spans="1:11" ht="50.25" customHeight="1">
      <c r="A23" s="101" t="s">
        <v>471</v>
      </c>
      <c r="B23" s="102">
        <v>38124.6</v>
      </c>
      <c r="C23" s="102">
        <v>37685.699999999997</v>
      </c>
      <c r="D23" s="103">
        <f t="shared" si="6"/>
        <v>98.848774806817644</v>
      </c>
      <c r="E23" s="102">
        <v>41694.699999999997</v>
      </c>
      <c r="F23" s="102">
        <v>39573.4</v>
      </c>
      <c r="G23" s="103">
        <f t="shared" si="1"/>
        <v>94.9123030025399</v>
      </c>
      <c r="H23" s="102">
        <f t="shared" si="2"/>
        <v>1887.7000000000044</v>
      </c>
      <c r="I23" s="104">
        <f t="shared" si="2"/>
        <v>-3.936471804277744</v>
      </c>
      <c r="J23" s="104">
        <f t="shared" ref="J23:J25" si="7">C23/900492.2</f>
        <v>4.1850112638399307E-2</v>
      </c>
      <c r="K23" s="104">
        <f t="shared" si="4"/>
        <v>3.710349805202276E-2</v>
      </c>
    </row>
    <row r="24" spans="1:11" ht="53.25" customHeight="1">
      <c r="A24" s="101" t="s">
        <v>408</v>
      </c>
      <c r="B24" s="102">
        <v>84</v>
      </c>
      <c r="C24" s="102">
        <v>84</v>
      </c>
      <c r="D24" s="103">
        <f t="shared" si="6"/>
        <v>100</v>
      </c>
      <c r="E24" s="102">
        <v>142</v>
      </c>
      <c r="F24" s="102">
        <v>142</v>
      </c>
      <c r="G24" s="103">
        <f t="shared" si="1"/>
        <v>100</v>
      </c>
      <c r="H24" s="102">
        <f t="shared" si="2"/>
        <v>58</v>
      </c>
      <c r="I24" s="104">
        <f t="shared" si="2"/>
        <v>0</v>
      </c>
      <c r="J24" s="104">
        <f t="shared" si="7"/>
        <v>9.3282318269941711E-5</v>
      </c>
      <c r="K24" s="104">
        <f t="shared" si="4"/>
        <v>1.331373276844353E-4</v>
      </c>
    </row>
    <row r="25" spans="1:11" ht="71.25" customHeight="1">
      <c r="A25" s="101" t="s">
        <v>577</v>
      </c>
      <c r="B25" s="102">
        <v>511.5</v>
      </c>
      <c r="C25" s="102">
        <v>511.5</v>
      </c>
      <c r="D25" s="103">
        <f t="shared" si="6"/>
        <v>100</v>
      </c>
      <c r="E25" s="102">
        <v>300</v>
      </c>
      <c r="F25" s="102">
        <v>300</v>
      </c>
      <c r="G25" s="103">
        <f t="shared" si="1"/>
        <v>100</v>
      </c>
      <c r="H25" s="102">
        <f t="shared" si="2"/>
        <v>-211.5</v>
      </c>
      <c r="I25" s="104">
        <f t="shared" si="2"/>
        <v>0</v>
      </c>
      <c r="J25" s="104">
        <f t="shared" si="7"/>
        <v>5.680226880366093E-4</v>
      </c>
      <c r="K25" s="104">
        <f t="shared" si="4"/>
        <v>2.8127604440373656E-4</v>
      </c>
    </row>
    <row r="26" spans="1:11" s="94" customFormat="1" ht="47.25">
      <c r="A26" s="106" t="s">
        <v>665</v>
      </c>
      <c r="B26" s="107">
        <v>18304.74006</v>
      </c>
      <c r="C26" s="107">
        <v>16590.306769999999</v>
      </c>
      <c r="D26" s="108">
        <f t="shared" si="6"/>
        <v>90.63393807079278</v>
      </c>
      <c r="E26" s="107">
        <f>SUM(E27:E29)</f>
        <v>22319.8</v>
      </c>
      <c r="F26" s="107">
        <f>SUM(F27:F29)</f>
        <v>21320.5</v>
      </c>
      <c r="G26" s="108">
        <f t="shared" si="1"/>
        <v>95.522809344169758</v>
      </c>
      <c r="H26" s="107">
        <f t="shared" si="2"/>
        <v>4730.1932300000008</v>
      </c>
      <c r="I26" s="109">
        <f t="shared" si="2"/>
        <v>4.8888712733769779</v>
      </c>
      <c r="J26" s="109">
        <f>C26/900492.2</f>
        <v>1.8423598527560817E-2</v>
      </c>
      <c r="K26" s="109">
        <f t="shared" si="4"/>
        <v>1.9989819682366215E-2</v>
      </c>
    </row>
    <row r="27" spans="1:11" ht="63">
      <c r="A27" s="101" t="s">
        <v>112</v>
      </c>
      <c r="B27" s="102">
        <v>9801.2999999999993</v>
      </c>
      <c r="C27" s="102">
        <v>9635.9</v>
      </c>
      <c r="D27" s="103">
        <f t="shared" si="6"/>
        <v>98.312468754144859</v>
      </c>
      <c r="E27" s="102">
        <v>13494</v>
      </c>
      <c r="F27" s="102">
        <v>13494</v>
      </c>
      <c r="G27" s="103">
        <f t="shared" si="1"/>
        <v>100</v>
      </c>
      <c r="H27" s="102">
        <f t="shared" si="2"/>
        <v>3858.1000000000004</v>
      </c>
      <c r="I27" s="104">
        <f t="shared" si="2"/>
        <v>1.6875312458551406</v>
      </c>
      <c r="J27" s="104">
        <f>C27/900492.2</f>
        <v>1.0700703459730135E-2</v>
      </c>
      <c r="K27" s="104">
        <f t="shared" si="4"/>
        <v>1.265179647728007E-2</v>
      </c>
    </row>
    <row r="28" spans="1:11" ht="78.75">
      <c r="A28" s="101" t="s">
        <v>77</v>
      </c>
      <c r="B28" s="102">
        <v>5644</v>
      </c>
      <c r="C28" s="102">
        <v>5620.9</v>
      </c>
      <c r="D28" s="103">
        <f t="shared" si="6"/>
        <v>99.590715804394037</v>
      </c>
      <c r="E28" s="102">
        <v>6374.7</v>
      </c>
      <c r="F28" s="102">
        <v>5755.7</v>
      </c>
      <c r="G28" s="103">
        <f t="shared" si="1"/>
        <v>90.289739124978425</v>
      </c>
      <c r="H28" s="102">
        <f t="shared" si="2"/>
        <v>134.80000000000018</v>
      </c>
      <c r="I28" s="104">
        <f t="shared" si="2"/>
        <v>-9.3009766794156121</v>
      </c>
      <c r="J28" s="104">
        <f t="shared" ref="J28:J29" si="8">C28/900492.2</f>
        <v>6.2420307471847064E-3</v>
      </c>
      <c r="K28" s="104">
        <f t="shared" si="4"/>
        <v>5.3964684292486208E-3</v>
      </c>
    </row>
    <row r="29" spans="1:11" ht="35.25" customHeight="1">
      <c r="A29" s="101" t="s">
        <v>457</v>
      </c>
      <c r="B29" s="102">
        <v>2859.4</v>
      </c>
      <c r="C29" s="102">
        <v>1333.5</v>
      </c>
      <c r="D29" s="103">
        <f t="shared" si="6"/>
        <v>46.635657830314045</v>
      </c>
      <c r="E29" s="102">
        <v>2451.1</v>
      </c>
      <c r="F29" s="102">
        <v>2070.8000000000002</v>
      </c>
      <c r="G29" s="103">
        <f t="shared" si="1"/>
        <v>84.484517155562827</v>
      </c>
      <c r="H29" s="102">
        <f t="shared" si="2"/>
        <v>737.30000000000018</v>
      </c>
      <c r="I29" s="104">
        <f t="shared" si="2"/>
        <v>37.848859325248782</v>
      </c>
      <c r="J29" s="104">
        <f t="shared" si="8"/>
        <v>1.4808568025353247E-3</v>
      </c>
      <c r="K29" s="104">
        <f t="shared" si="4"/>
        <v>1.9415547758375256E-3</v>
      </c>
    </row>
    <row r="30" spans="1:11" s="94" customFormat="1" ht="57.75" customHeight="1">
      <c r="A30" s="106" t="s">
        <v>666</v>
      </c>
      <c r="B30" s="107">
        <v>9611.2999999999993</v>
      </c>
      <c r="C30" s="107">
        <v>8808.1</v>
      </c>
      <c r="D30" s="108">
        <f t="shared" si="6"/>
        <v>91.64317001862392</v>
      </c>
      <c r="E30" s="107">
        <v>9252.1</v>
      </c>
      <c r="F30" s="107">
        <v>9194.7000000000007</v>
      </c>
      <c r="G30" s="108">
        <f t="shared" si="1"/>
        <v>99.379600306957343</v>
      </c>
      <c r="H30" s="107">
        <f t="shared" si="2"/>
        <v>386.60000000000036</v>
      </c>
      <c r="I30" s="109">
        <f t="shared" si="2"/>
        <v>7.7364302883334233</v>
      </c>
      <c r="J30" s="109">
        <f>C30/900492.2</f>
        <v>9.7814284232556389E-3</v>
      </c>
      <c r="K30" s="109">
        <f t="shared" si="4"/>
        <v>8.6208294849301221E-3</v>
      </c>
    </row>
    <row r="31" spans="1:11" s="94" customFormat="1" ht="69" customHeight="1">
      <c r="A31" s="106" t="s">
        <v>667</v>
      </c>
      <c r="B31" s="107">
        <v>1697.44406</v>
      </c>
      <c r="C31" s="107">
        <v>1630.4</v>
      </c>
      <c r="D31" s="108">
        <f t="shared" si="6"/>
        <v>96.050293404072477</v>
      </c>
      <c r="E31" s="107">
        <f>SUM(E32:E35)</f>
        <v>1213.2</v>
      </c>
      <c r="F31" s="107">
        <f>SUM(F32:F35)</f>
        <v>1213.2</v>
      </c>
      <c r="G31" s="108">
        <f t="shared" si="1"/>
        <v>100</v>
      </c>
      <c r="H31" s="107">
        <f t="shared" si="2"/>
        <v>-417.20000000000005</v>
      </c>
      <c r="I31" s="109">
        <f t="shared" si="2"/>
        <v>3.9497065959275233</v>
      </c>
      <c r="J31" s="109">
        <f>C31/900492.2</f>
        <v>1.8105653774680116E-3</v>
      </c>
      <c r="K31" s="109">
        <f t="shared" si="4"/>
        <v>1.1374803235687106E-3</v>
      </c>
    </row>
    <row r="32" spans="1:11" ht="110.25">
      <c r="A32" s="101" t="s">
        <v>668</v>
      </c>
      <c r="B32" s="102">
        <v>1257</v>
      </c>
      <c r="C32" s="102">
        <v>1190</v>
      </c>
      <c r="D32" s="103">
        <f t="shared" si="6"/>
        <v>94.669848846459828</v>
      </c>
      <c r="E32" s="102">
        <v>0</v>
      </c>
      <c r="F32" s="102">
        <v>0</v>
      </c>
      <c r="G32" s="103">
        <v>0</v>
      </c>
      <c r="H32" s="102">
        <f t="shared" si="2"/>
        <v>-1190</v>
      </c>
      <c r="I32" s="104">
        <f t="shared" si="2"/>
        <v>-94.669848846459828</v>
      </c>
      <c r="J32" s="104">
        <f>C32/900492.2</f>
        <v>1.3214995088241743E-3</v>
      </c>
      <c r="K32" s="104">
        <f t="shared" si="4"/>
        <v>0</v>
      </c>
    </row>
    <row r="33" spans="1:11" ht="47.25">
      <c r="A33" s="101" t="s">
        <v>341</v>
      </c>
      <c r="B33" s="102">
        <v>0</v>
      </c>
      <c r="C33" s="102">
        <v>0</v>
      </c>
      <c r="D33" s="103">
        <v>0</v>
      </c>
      <c r="E33" s="102">
        <v>782.1</v>
      </c>
      <c r="F33" s="102">
        <v>782.1</v>
      </c>
      <c r="G33" s="103">
        <f t="shared" si="1"/>
        <v>100</v>
      </c>
      <c r="H33" s="102">
        <f t="shared" si="2"/>
        <v>782.1</v>
      </c>
      <c r="I33" s="104">
        <f t="shared" si="2"/>
        <v>100</v>
      </c>
      <c r="J33" s="104">
        <f>C33/900492.2</f>
        <v>0</v>
      </c>
      <c r="K33" s="104">
        <f t="shared" si="4"/>
        <v>7.3328664776054115E-4</v>
      </c>
    </row>
    <row r="34" spans="1:11" ht="45.75" customHeight="1">
      <c r="A34" s="105" t="s">
        <v>212</v>
      </c>
      <c r="B34" s="102">
        <v>33.4</v>
      </c>
      <c r="C34" s="102">
        <v>33.4</v>
      </c>
      <c r="D34" s="103">
        <f t="shared" si="6"/>
        <v>100</v>
      </c>
      <c r="E34" s="102">
        <v>145.1</v>
      </c>
      <c r="F34" s="102">
        <v>145.1</v>
      </c>
      <c r="G34" s="103">
        <f t="shared" si="1"/>
        <v>100</v>
      </c>
      <c r="H34" s="102">
        <f t="shared" si="2"/>
        <v>111.69999999999999</v>
      </c>
      <c r="I34" s="104">
        <f t="shared" si="2"/>
        <v>0</v>
      </c>
      <c r="J34" s="104">
        <f t="shared" ref="J34" si="9">C34/900492.2</f>
        <v>3.709082655019111E-5</v>
      </c>
      <c r="K34" s="104">
        <f t="shared" si="4"/>
        <v>1.3604384680994055E-4</v>
      </c>
    </row>
    <row r="35" spans="1:11" ht="86.25" customHeight="1">
      <c r="A35" s="101" t="s">
        <v>220</v>
      </c>
      <c r="B35" s="102">
        <v>407</v>
      </c>
      <c r="C35" s="102">
        <v>407</v>
      </c>
      <c r="D35" s="103">
        <f t="shared" si="6"/>
        <v>100</v>
      </c>
      <c r="E35" s="102">
        <v>286</v>
      </c>
      <c r="F35" s="102">
        <v>286</v>
      </c>
      <c r="G35" s="103">
        <f t="shared" si="1"/>
        <v>100</v>
      </c>
      <c r="H35" s="102">
        <f t="shared" si="2"/>
        <v>-121</v>
      </c>
      <c r="I35" s="104">
        <f t="shared" si="2"/>
        <v>0</v>
      </c>
      <c r="J35" s="104">
        <f t="shared" ref="J35:J51" si="10">C35/900492.2</f>
        <v>4.5197504209364614E-4</v>
      </c>
      <c r="K35" s="104">
        <f t="shared" si="4"/>
        <v>2.6814982899822881E-4</v>
      </c>
    </row>
    <row r="36" spans="1:11" s="94" customFormat="1" ht="71.25" customHeight="1">
      <c r="A36" s="106" t="s">
        <v>669</v>
      </c>
      <c r="B36" s="107">
        <v>174</v>
      </c>
      <c r="C36" s="107">
        <v>169.4</v>
      </c>
      <c r="D36" s="108">
        <f t="shared" si="6"/>
        <v>97.356321839080465</v>
      </c>
      <c r="E36" s="107">
        <v>119</v>
      </c>
      <c r="F36" s="107">
        <v>119</v>
      </c>
      <c r="G36" s="108">
        <f t="shared" si="1"/>
        <v>100</v>
      </c>
      <c r="H36" s="107">
        <f t="shared" si="2"/>
        <v>-50.400000000000006</v>
      </c>
      <c r="I36" s="109">
        <f t="shared" si="2"/>
        <v>2.643678160919535</v>
      </c>
      <c r="J36" s="109">
        <f t="shared" si="10"/>
        <v>1.8811934184438246E-4</v>
      </c>
      <c r="K36" s="109">
        <f t="shared" si="4"/>
        <v>1.1157283094681549E-4</v>
      </c>
    </row>
    <row r="37" spans="1:11" s="94" customFormat="1" ht="64.5" customHeight="1">
      <c r="A37" s="106" t="s">
        <v>670</v>
      </c>
      <c r="B37" s="107">
        <v>11610</v>
      </c>
      <c r="C37" s="107">
        <v>11022.9</v>
      </c>
      <c r="D37" s="108">
        <f t="shared" si="6"/>
        <v>94.94315245478036</v>
      </c>
      <c r="E37" s="107">
        <f>E38</f>
        <v>13814.7</v>
      </c>
      <c r="F37" s="107">
        <f>F38</f>
        <v>13724</v>
      </c>
      <c r="G37" s="108">
        <f t="shared" si="1"/>
        <v>99.343452988483278</v>
      </c>
      <c r="H37" s="107">
        <f t="shared" si="2"/>
        <v>2701.1000000000004</v>
      </c>
      <c r="I37" s="109">
        <f t="shared" si="2"/>
        <v>4.400300533702918</v>
      </c>
      <c r="J37" s="109">
        <f t="shared" si="10"/>
        <v>1.2240972214973101E-2</v>
      </c>
      <c r="K37" s="109">
        <f t="shared" si="4"/>
        <v>1.2867441444656267E-2</v>
      </c>
    </row>
    <row r="38" spans="1:11" ht="60.75" customHeight="1">
      <c r="A38" s="101" t="s">
        <v>124</v>
      </c>
      <c r="B38" s="102">
        <v>11610</v>
      </c>
      <c r="C38" s="102">
        <v>11022.9</v>
      </c>
      <c r="D38" s="103">
        <f t="shared" si="6"/>
        <v>94.94315245478036</v>
      </c>
      <c r="E38" s="102">
        <v>13814.7</v>
      </c>
      <c r="F38" s="102">
        <v>13724</v>
      </c>
      <c r="G38" s="103">
        <f t="shared" si="1"/>
        <v>99.343452988483278</v>
      </c>
      <c r="H38" s="102">
        <f t="shared" si="2"/>
        <v>2701.1000000000004</v>
      </c>
      <c r="I38" s="104">
        <f t="shared" si="2"/>
        <v>4.400300533702918</v>
      </c>
      <c r="J38" s="104">
        <f t="shared" si="10"/>
        <v>1.2240972214973101E-2</v>
      </c>
      <c r="K38" s="104">
        <f t="shared" si="4"/>
        <v>1.2867441444656267E-2</v>
      </c>
    </row>
    <row r="39" spans="1:11" s="94" customFormat="1" ht="66.75" customHeight="1">
      <c r="A39" s="106" t="s">
        <v>671</v>
      </c>
      <c r="B39" s="107">
        <v>96626.3</v>
      </c>
      <c r="C39" s="107">
        <v>89564</v>
      </c>
      <c r="D39" s="108">
        <f t="shared" si="6"/>
        <v>92.691120326453557</v>
      </c>
      <c r="E39" s="107">
        <f>E40</f>
        <v>122593.9</v>
      </c>
      <c r="F39" s="107">
        <f>F40</f>
        <v>121326.3</v>
      </c>
      <c r="G39" s="108">
        <f t="shared" si="1"/>
        <v>98.966017069364796</v>
      </c>
      <c r="H39" s="107">
        <f t="shared" si="2"/>
        <v>31762.300000000003</v>
      </c>
      <c r="I39" s="109">
        <f t="shared" si="2"/>
        <v>6.2748967429112383</v>
      </c>
      <c r="J39" s="109">
        <f t="shared" si="10"/>
        <v>9.9461161351536417E-2</v>
      </c>
      <c r="K39" s="109">
        <f t="shared" si="4"/>
        <v>0.11375393915380354</v>
      </c>
    </row>
    <row r="40" spans="1:11" ht="66.75" customHeight="1">
      <c r="A40" s="101" t="s">
        <v>236</v>
      </c>
      <c r="B40" s="102">
        <v>96626.3</v>
      </c>
      <c r="C40" s="102">
        <v>89564</v>
      </c>
      <c r="D40" s="103">
        <f t="shared" si="6"/>
        <v>92.691120326453557</v>
      </c>
      <c r="E40" s="102">
        <v>122593.9</v>
      </c>
      <c r="F40" s="102">
        <v>121326.3</v>
      </c>
      <c r="G40" s="103">
        <f t="shared" si="1"/>
        <v>98.966017069364796</v>
      </c>
      <c r="H40" s="102">
        <f t="shared" si="2"/>
        <v>31762.300000000003</v>
      </c>
      <c r="I40" s="104">
        <f t="shared" si="2"/>
        <v>6.2748967429112383</v>
      </c>
      <c r="J40" s="104">
        <f t="shared" si="10"/>
        <v>9.9461161351536417E-2</v>
      </c>
      <c r="K40" s="104">
        <f t="shared" si="4"/>
        <v>0.11375393915380354</v>
      </c>
    </row>
    <row r="41" spans="1:11" s="94" customFormat="1" ht="48" customHeight="1">
      <c r="A41" s="106" t="s">
        <v>672</v>
      </c>
      <c r="B41" s="107">
        <v>4165.5</v>
      </c>
      <c r="C41" s="107">
        <v>4161.5</v>
      </c>
      <c r="D41" s="108">
        <f t="shared" si="6"/>
        <v>99.90397311247149</v>
      </c>
      <c r="E41" s="107">
        <f>E42</f>
        <v>1174.4000000000001</v>
      </c>
      <c r="F41" s="107">
        <f>F42</f>
        <v>1091.7</v>
      </c>
      <c r="G41" s="108">
        <f t="shared" si="1"/>
        <v>92.958106267029976</v>
      </c>
      <c r="H41" s="107">
        <f t="shared" si="2"/>
        <v>-3069.8</v>
      </c>
      <c r="I41" s="109">
        <f t="shared" si="2"/>
        <v>-6.9458668454415147</v>
      </c>
      <c r="J41" s="109">
        <f t="shared" si="10"/>
        <v>4.6213615176233626E-3</v>
      </c>
      <c r="K41" s="109">
        <f t="shared" si="4"/>
        <v>1.0235635255851972E-3</v>
      </c>
    </row>
    <row r="42" spans="1:11" ht="60" customHeight="1">
      <c r="A42" s="101" t="s">
        <v>136</v>
      </c>
      <c r="B42" s="102">
        <v>4165.5</v>
      </c>
      <c r="C42" s="102">
        <v>4161.5</v>
      </c>
      <c r="D42" s="103">
        <f t="shared" si="6"/>
        <v>99.90397311247149</v>
      </c>
      <c r="E42" s="102">
        <v>1174.4000000000001</v>
      </c>
      <c r="F42" s="102">
        <v>1091.7</v>
      </c>
      <c r="G42" s="103">
        <f t="shared" si="1"/>
        <v>92.958106267029976</v>
      </c>
      <c r="H42" s="102">
        <f t="shared" si="2"/>
        <v>-3069.8</v>
      </c>
      <c r="I42" s="104">
        <f t="shared" si="2"/>
        <v>-6.9458668454415147</v>
      </c>
      <c r="J42" s="104">
        <f t="shared" si="10"/>
        <v>4.6213615176233626E-3</v>
      </c>
      <c r="K42" s="104">
        <f t="shared" si="4"/>
        <v>1.0235635255851972E-3</v>
      </c>
    </row>
    <row r="43" spans="1:11" s="94" customFormat="1" ht="47.25">
      <c r="A43" s="106" t="s">
        <v>673</v>
      </c>
      <c r="B43" s="107">
        <v>55986</v>
      </c>
      <c r="C43" s="107">
        <v>52566.7</v>
      </c>
      <c r="D43" s="108">
        <f t="shared" si="6"/>
        <v>93.892580287929121</v>
      </c>
      <c r="E43" s="107">
        <v>72312.3</v>
      </c>
      <c r="F43" s="107">
        <v>72312.2</v>
      </c>
      <c r="G43" s="108">
        <f t="shared" si="1"/>
        <v>99.999861710939896</v>
      </c>
      <c r="H43" s="107">
        <f t="shared" si="2"/>
        <v>19745.5</v>
      </c>
      <c r="I43" s="109">
        <f t="shared" si="2"/>
        <v>6.1072814230107753</v>
      </c>
      <c r="J43" s="109">
        <f t="shared" si="10"/>
        <v>5.8375519521435056E-2</v>
      </c>
      <c r="K43" s="109">
        <f t="shared" si="4"/>
        <v>6.7798965260439589E-2</v>
      </c>
    </row>
    <row r="44" spans="1:11" s="94" customFormat="1" ht="51" customHeight="1">
      <c r="A44" s="106" t="s">
        <v>674</v>
      </c>
      <c r="B44" s="107">
        <v>14305</v>
      </c>
      <c r="C44" s="107">
        <v>12252.4</v>
      </c>
      <c r="D44" s="108">
        <f t="shared" si="6"/>
        <v>85.651170919259002</v>
      </c>
      <c r="E44" s="107">
        <f>E45</f>
        <v>204238.1</v>
      </c>
      <c r="F44" s="107">
        <f>F45</f>
        <v>132151.1</v>
      </c>
      <c r="G44" s="108">
        <f t="shared" si="1"/>
        <v>64.704430759980639</v>
      </c>
      <c r="H44" s="107">
        <f t="shared" si="2"/>
        <v>119898.70000000001</v>
      </c>
      <c r="I44" s="109">
        <f t="shared" si="2"/>
        <v>-20.946740159278363</v>
      </c>
      <c r="J44" s="109">
        <f t="shared" si="10"/>
        <v>1.3606336623459926E-2</v>
      </c>
      <c r="K44" s="109">
        <f t="shared" si="4"/>
        <v>0.12390312890534209</v>
      </c>
    </row>
    <row r="45" spans="1:11" ht="47.25">
      <c r="A45" s="101" t="s">
        <v>278</v>
      </c>
      <c r="B45" s="102">
        <v>14305</v>
      </c>
      <c r="C45" s="102">
        <v>12252.4</v>
      </c>
      <c r="D45" s="103">
        <f t="shared" si="6"/>
        <v>85.651170919259002</v>
      </c>
      <c r="E45" s="102">
        <v>204238.1</v>
      </c>
      <c r="F45" s="102">
        <v>132151.1</v>
      </c>
      <c r="G45" s="103">
        <f t="shared" si="1"/>
        <v>64.704430759980639</v>
      </c>
      <c r="H45" s="102">
        <f t="shared" si="2"/>
        <v>119898.70000000001</v>
      </c>
      <c r="I45" s="104">
        <f t="shared" si="2"/>
        <v>-20.946740159278363</v>
      </c>
      <c r="J45" s="104">
        <f t="shared" si="10"/>
        <v>1.3606336623459926E-2</v>
      </c>
      <c r="K45" s="104">
        <f t="shared" si="4"/>
        <v>0.12390312890534209</v>
      </c>
    </row>
    <row r="46" spans="1:11" s="94" customFormat="1" ht="47.25">
      <c r="A46" s="106" t="s">
        <v>680</v>
      </c>
      <c r="B46" s="107">
        <v>0</v>
      </c>
      <c r="C46" s="107">
        <v>0</v>
      </c>
      <c r="D46" s="108">
        <v>0</v>
      </c>
      <c r="E46" s="107">
        <v>13876</v>
      </c>
      <c r="F46" s="107">
        <v>13872.3</v>
      </c>
      <c r="G46" s="108">
        <f t="shared" si="1"/>
        <v>99.973335255116751</v>
      </c>
      <c r="H46" s="107">
        <f t="shared" si="2"/>
        <v>13872.3</v>
      </c>
      <c r="I46" s="109">
        <f t="shared" si="2"/>
        <v>99.973335255116751</v>
      </c>
      <c r="J46" s="109">
        <f t="shared" si="10"/>
        <v>0</v>
      </c>
      <c r="K46" s="109">
        <f t="shared" si="4"/>
        <v>1.3006485569273181E-2</v>
      </c>
    </row>
    <row r="47" spans="1:11" s="94" customFormat="1" ht="47.25">
      <c r="A47" s="106" t="s">
        <v>681</v>
      </c>
      <c r="B47" s="107">
        <v>212</v>
      </c>
      <c r="C47" s="107">
        <v>212</v>
      </c>
      <c r="D47" s="108">
        <f t="shared" si="6"/>
        <v>100</v>
      </c>
      <c r="E47" s="107">
        <f>E48</f>
        <v>3569.8</v>
      </c>
      <c r="F47" s="107">
        <f>F48</f>
        <v>3569.8</v>
      </c>
      <c r="G47" s="108">
        <f t="shared" si="1"/>
        <v>100</v>
      </c>
      <c r="H47" s="107">
        <f t="shared" si="2"/>
        <v>3357.8</v>
      </c>
      <c r="I47" s="109">
        <f t="shared" si="2"/>
        <v>0</v>
      </c>
      <c r="J47" s="109">
        <f t="shared" si="10"/>
        <v>2.3542680325271004E-4</v>
      </c>
      <c r="K47" s="109">
        <f t="shared" si="4"/>
        <v>3.3469974110415289E-3</v>
      </c>
    </row>
    <row r="48" spans="1:11" ht="52.5" customHeight="1">
      <c r="A48" s="101" t="s">
        <v>260</v>
      </c>
      <c r="B48" s="102">
        <v>212</v>
      </c>
      <c r="C48" s="102">
        <v>212</v>
      </c>
      <c r="D48" s="103">
        <f t="shared" si="6"/>
        <v>100</v>
      </c>
      <c r="E48" s="102">
        <v>3569.8</v>
      </c>
      <c r="F48" s="102">
        <v>3569.8</v>
      </c>
      <c r="G48" s="103">
        <f t="shared" si="1"/>
        <v>100</v>
      </c>
      <c r="H48" s="102">
        <f t="shared" si="2"/>
        <v>3357.8</v>
      </c>
      <c r="I48" s="104">
        <f t="shared" si="2"/>
        <v>0</v>
      </c>
      <c r="J48" s="104">
        <f t="shared" si="10"/>
        <v>2.3542680325271004E-4</v>
      </c>
      <c r="K48" s="104">
        <f t="shared" si="4"/>
        <v>3.3469974110415289E-3</v>
      </c>
    </row>
    <row r="49" spans="1:11" s="94" customFormat="1">
      <c r="A49" s="106" t="s">
        <v>13</v>
      </c>
      <c r="B49" s="107">
        <v>110097.3</v>
      </c>
      <c r="C49" s="107">
        <v>108227.6</v>
      </c>
      <c r="D49" s="108">
        <f t="shared" ref="D49:D51" si="11">C49/B49*100</f>
        <v>98.301774884579373</v>
      </c>
      <c r="E49" s="107">
        <v>110921.4</v>
      </c>
      <c r="F49" s="107">
        <v>109700.7</v>
      </c>
      <c r="G49" s="108">
        <f t="shared" si="1"/>
        <v>98.899490990917897</v>
      </c>
      <c r="H49" s="107">
        <f t="shared" si="2"/>
        <v>1473.0999999999913</v>
      </c>
      <c r="I49" s="109">
        <f t="shared" si="2"/>
        <v>0.5977161063385239</v>
      </c>
      <c r="J49" s="109">
        <f t="shared" si="10"/>
        <v>0.12018715986657076</v>
      </c>
      <c r="K49" s="109">
        <f t="shared" si="4"/>
        <v>0.10285392988106994</v>
      </c>
    </row>
    <row r="50" spans="1:11" s="95" customFormat="1">
      <c r="A50" s="106" t="s">
        <v>675</v>
      </c>
      <c r="B50" s="107">
        <f>B51-B49</f>
        <v>831224.47219000012</v>
      </c>
      <c r="C50" s="107">
        <f>C51-C49</f>
        <v>792264.46686000004</v>
      </c>
      <c r="D50" s="108">
        <f t="shared" si="11"/>
        <v>95.312938125203004</v>
      </c>
      <c r="E50" s="107">
        <f>E51-E49</f>
        <v>1048744.8</v>
      </c>
      <c r="F50" s="107">
        <f>F51-F49</f>
        <v>956867.2</v>
      </c>
      <c r="G50" s="110">
        <f t="shared" si="1"/>
        <v>91.239279565438608</v>
      </c>
      <c r="H50" s="107">
        <f t="shared" si="2"/>
        <v>164602.73313999991</v>
      </c>
      <c r="I50" s="109">
        <f t="shared" si="2"/>
        <v>-4.0736585597643966</v>
      </c>
      <c r="J50" s="109">
        <f t="shared" si="10"/>
        <v>0.87981269228095493</v>
      </c>
      <c r="K50" s="109">
        <f t="shared" si="4"/>
        <v>0.89714607011893011</v>
      </c>
    </row>
    <row r="51" spans="1:11" s="95" customFormat="1">
      <c r="A51" s="106" t="s">
        <v>676</v>
      </c>
      <c r="B51" s="107">
        <f>B6+B12+B13+B15+B21+B26+B30+B31+B36+B37+B39+B41+B43+B44+B47+B49</f>
        <v>941321.77219000016</v>
      </c>
      <c r="C51" s="107">
        <f>C6+C12+C13+C15+C21+C26+C30+C31+C36+C37+C39+C41+C43+C44+C47+C49</f>
        <v>900492.06686000002</v>
      </c>
      <c r="D51" s="110">
        <f t="shared" si="11"/>
        <v>95.662513442665926</v>
      </c>
      <c r="E51" s="107">
        <f>E6+E12+E13+E15+E21+E26+E30+E31+E36+E37+E39+E41+E43+E44+E47+E49+E46</f>
        <v>1159666.2</v>
      </c>
      <c r="F51" s="107">
        <f>F6+F12+F13+F15+F21+F26+F30+F31+F36+F37+F39+F41+F43+F44+F47+F49+F46</f>
        <v>1066567.8999999999</v>
      </c>
      <c r="G51" s="110">
        <f t="shared" si="1"/>
        <v>91.971974349170466</v>
      </c>
      <c r="H51" s="107">
        <f t="shared" si="2"/>
        <v>166075.83313999989</v>
      </c>
      <c r="I51" s="109">
        <f t="shared" si="2"/>
        <v>-3.6905390934954596</v>
      </c>
      <c r="J51" s="109">
        <f t="shared" si="10"/>
        <v>0.99999985214752563</v>
      </c>
      <c r="K51" s="109">
        <f t="shared" si="4"/>
        <v>1</v>
      </c>
    </row>
    <row r="52" spans="1:11">
      <c r="A52" s="111"/>
      <c r="B52" s="112"/>
      <c r="C52" s="112"/>
      <c r="D52" s="112"/>
      <c r="E52" s="113"/>
      <c r="F52" s="113"/>
      <c r="G52" s="112"/>
      <c r="H52" s="112"/>
      <c r="I52" s="112"/>
      <c r="J52" s="112"/>
      <c r="K52" s="112"/>
    </row>
  </sheetData>
  <mergeCells count="7">
    <mergeCell ref="B1:K1"/>
    <mergeCell ref="A2:J3"/>
    <mergeCell ref="A4:A5"/>
    <mergeCell ref="B4:D4"/>
    <mergeCell ref="E4:G4"/>
    <mergeCell ref="H4:I4"/>
    <mergeCell ref="J4:K4"/>
  </mergeCells>
  <pageMargins left="0.31496062992125984" right="0.31496062992125984" top="0.94488188976377963" bottom="0.15748031496062992" header="0.31496062992125984" footer="0.31496062992125984"/>
  <pageSetup paperSize="9" scale="70" fitToHeight="5" orientation="landscape" r:id="rId1"/>
  <rowBreaks count="2" manualBreakCount="2">
    <brk id="18" max="16383" man="1"/>
    <brk id="4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40" zoomScaleNormal="100" workbookViewId="0">
      <selection activeCell="L4" sqref="L4"/>
    </sheetView>
  </sheetViews>
  <sheetFormatPr defaultRowHeight="15"/>
  <cols>
    <col min="1" max="1" width="17" style="115" customWidth="1"/>
    <col min="2" max="2" width="10.7109375" style="115" customWidth="1"/>
    <col min="3" max="3" width="21.85546875" style="115" customWidth="1"/>
    <col min="4" max="4" width="43.42578125" style="166" customWidth="1"/>
    <col min="5" max="5" width="12.85546875" style="166" customWidth="1"/>
    <col min="6" max="6" width="12.85546875" style="115" customWidth="1"/>
    <col min="7" max="7" width="12.42578125" style="154" customWidth="1"/>
    <col min="8" max="8" width="12.7109375" style="166" customWidth="1"/>
    <col min="9" max="9" width="8.85546875" style="166" customWidth="1"/>
    <col min="10" max="10" width="12.7109375" style="166" customWidth="1"/>
    <col min="11" max="16384" width="9.140625" style="115"/>
  </cols>
  <sheetData>
    <row r="1" spans="1:10">
      <c r="A1" s="114"/>
      <c r="B1" s="114"/>
      <c r="C1" s="114"/>
      <c r="D1" s="167" t="s">
        <v>937</v>
      </c>
      <c r="E1" s="167"/>
      <c r="F1" s="167"/>
      <c r="G1" s="167"/>
      <c r="H1" s="167"/>
      <c r="I1" s="167"/>
      <c r="J1" s="167"/>
    </row>
    <row r="2" spans="1:10" ht="15.75" thickBot="1">
      <c r="A2" s="193" t="s">
        <v>682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>
      <c r="A3" s="194" t="s">
        <v>683</v>
      </c>
      <c r="B3" s="195"/>
      <c r="C3" s="195"/>
      <c r="D3" s="196"/>
      <c r="E3" s="197" t="s">
        <v>684</v>
      </c>
      <c r="F3" s="199" t="s">
        <v>685</v>
      </c>
      <c r="G3" s="199"/>
      <c r="H3" s="197" t="s">
        <v>686</v>
      </c>
      <c r="I3" s="197" t="s">
        <v>687</v>
      </c>
      <c r="J3" s="200" t="s">
        <v>688</v>
      </c>
    </row>
    <row r="4" spans="1:10" ht="102.75" customHeight="1" thickBot="1">
      <c r="A4" s="116" t="s">
        <v>689</v>
      </c>
      <c r="B4" s="117" t="s">
        <v>690</v>
      </c>
      <c r="C4" s="117" t="s">
        <v>691</v>
      </c>
      <c r="D4" s="118" t="s">
        <v>692</v>
      </c>
      <c r="E4" s="198"/>
      <c r="F4" s="118" t="s">
        <v>693</v>
      </c>
      <c r="G4" s="119" t="s">
        <v>694</v>
      </c>
      <c r="H4" s="198"/>
      <c r="I4" s="198"/>
      <c r="J4" s="201"/>
    </row>
    <row r="5" spans="1:10" ht="15.75" thickBot="1">
      <c r="A5" s="205" t="s">
        <v>936</v>
      </c>
      <c r="B5" s="206"/>
      <c r="C5" s="206"/>
      <c r="D5" s="206"/>
      <c r="E5" s="206"/>
      <c r="F5" s="206"/>
      <c r="G5" s="206"/>
      <c r="H5" s="206"/>
      <c r="I5" s="206"/>
      <c r="J5" s="207"/>
    </row>
    <row r="6" spans="1:10" ht="33.75">
      <c r="A6" s="120" t="s">
        <v>695</v>
      </c>
      <c r="B6" s="121" t="s">
        <v>696</v>
      </c>
      <c r="C6" s="121" t="s">
        <v>697</v>
      </c>
      <c r="D6" s="122" t="s">
        <v>698</v>
      </c>
      <c r="E6" s="123">
        <v>2855975.22</v>
      </c>
      <c r="F6" s="124">
        <v>2855975.22</v>
      </c>
      <c r="G6" s="124">
        <v>2855975.22</v>
      </c>
      <c r="H6" s="122" t="s">
        <v>699</v>
      </c>
      <c r="I6" s="122" t="s">
        <v>700</v>
      </c>
      <c r="J6" s="125">
        <v>2855975.22</v>
      </c>
    </row>
    <row r="7" spans="1:10" ht="67.5">
      <c r="A7" s="126" t="s">
        <v>701</v>
      </c>
      <c r="B7" s="127" t="s">
        <v>702</v>
      </c>
      <c r="C7" s="128" t="s">
        <v>703</v>
      </c>
      <c r="D7" s="128" t="s">
        <v>704</v>
      </c>
      <c r="E7" s="129">
        <v>19508700.25</v>
      </c>
      <c r="F7" s="130">
        <v>19405400.25</v>
      </c>
      <c r="G7" s="130">
        <v>19405400.25</v>
      </c>
      <c r="H7" s="128" t="s">
        <v>705</v>
      </c>
      <c r="I7" s="128" t="s">
        <v>706</v>
      </c>
      <c r="J7" s="131">
        <v>19405400.25</v>
      </c>
    </row>
    <row r="8" spans="1:10" ht="33.75">
      <c r="A8" s="126" t="s">
        <v>707</v>
      </c>
      <c r="B8" s="127" t="s">
        <v>708</v>
      </c>
      <c r="C8" s="127" t="s">
        <v>709</v>
      </c>
      <c r="D8" s="128" t="s">
        <v>710</v>
      </c>
      <c r="E8" s="129">
        <v>3121941.92</v>
      </c>
      <c r="F8" s="130">
        <v>3089441.92</v>
      </c>
      <c r="G8" s="130">
        <v>3089441.92</v>
      </c>
      <c r="H8" s="128" t="s">
        <v>699</v>
      </c>
      <c r="I8" s="128" t="s">
        <v>711</v>
      </c>
      <c r="J8" s="131">
        <v>3089441.92</v>
      </c>
    </row>
    <row r="9" spans="1:10" ht="33.75">
      <c r="A9" s="126" t="s">
        <v>712</v>
      </c>
      <c r="B9" s="127" t="s">
        <v>713</v>
      </c>
      <c r="C9" s="127" t="s">
        <v>714</v>
      </c>
      <c r="D9" s="128" t="s">
        <v>715</v>
      </c>
      <c r="E9" s="129">
        <v>19192160.579999998</v>
      </c>
      <c r="F9" s="130">
        <v>19121360.579999998</v>
      </c>
      <c r="G9" s="130">
        <v>19121360.579999998</v>
      </c>
      <c r="H9" s="128" t="s">
        <v>716</v>
      </c>
      <c r="I9" s="128" t="s">
        <v>717</v>
      </c>
      <c r="J9" s="132">
        <v>19121360.579999998</v>
      </c>
    </row>
    <row r="10" spans="1:10" ht="56.25">
      <c r="A10" s="126" t="s">
        <v>718</v>
      </c>
      <c r="B10" s="127" t="s">
        <v>719</v>
      </c>
      <c r="C10" s="127" t="s">
        <v>720</v>
      </c>
      <c r="D10" s="128" t="s">
        <v>721</v>
      </c>
      <c r="E10" s="129">
        <v>10126170.199999999</v>
      </c>
      <c r="F10" s="130">
        <v>10022870.199999999</v>
      </c>
      <c r="G10" s="130">
        <v>10022870.199999999</v>
      </c>
      <c r="H10" s="128" t="s">
        <v>699</v>
      </c>
      <c r="I10" s="128" t="s">
        <v>722</v>
      </c>
      <c r="J10" s="131">
        <v>10022870.199999999</v>
      </c>
    </row>
    <row r="11" spans="1:10" ht="33.75">
      <c r="A11" s="126" t="s">
        <v>723</v>
      </c>
      <c r="B11" s="127" t="s">
        <v>724</v>
      </c>
      <c r="C11" s="127" t="s">
        <v>720</v>
      </c>
      <c r="D11" s="128" t="s">
        <v>725</v>
      </c>
      <c r="E11" s="129">
        <v>15486.23</v>
      </c>
      <c r="F11" s="129">
        <v>15486.23</v>
      </c>
      <c r="G11" s="129">
        <v>15486.23</v>
      </c>
      <c r="H11" s="128" t="s">
        <v>726</v>
      </c>
      <c r="I11" s="128" t="s">
        <v>727</v>
      </c>
      <c r="J11" s="132">
        <v>15486.23</v>
      </c>
    </row>
    <row r="12" spans="1:10" ht="67.5">
      <c r="A12" s="126" t="s">
        <v>728</v>
      </c>
      <c r="B12" s="127" t="s">
        <v>719</v>
      </c>
      <c r="C12" s="127" t="s">
        <v>720</v>
      </c>
      <c r="D12" s="128" t="s">
        <v>729</v>
      </c>
      <c r="E12" s="129">
        <v>24623950.059999999</v>
      </c>
      <c r="F12" s="130">
        <v>24417350.059999999</v>
      </c>
      <c r="G12" s="130">
        <v>24417350.059999999</v>
      </c>
      <c r="H12" s="128" t="s">
        <v>699</v>
      </c>
      <c r="I12" s="128" t="s">
        <v>730</v>
      </c>
      <c r="J12" s="131">
        <v>24417350.059999999</v>
      </c>
    </row>
    <row r="13" spans="1:10" ht="33.75">
      <c r="A13" s="126" t="s">
        <v>731</v>
      </c>
      <c r="B13" s="127" t="s">
        <v>732</v>
      </c>
      <c r="C13" s="127" t="s">
        <v>733</v>
      </c>
      <c r="D13" s="128" t="s">
        <v>734</v>
      </c>
      <c r="E13" s="129">
        <v>5278506.91</v>
      </c>
      <c r="F13" s="129">
        <v>5278506.91</v>
      </c>
      <c r="G13" s="129">
        <v>5278506.91</v>
      </c>
      <c r="H13" s="128" t="s">
        <v>699</v>
      </c>
      <c r="I13" s="128" t="s">
        <v>717</v>
      </c>
      <c r="J13" s="132">
        <v>5278506.91</v>
      </c>
    </row>
    <row r="14" spans="1:10" ht="33.75">
      <c r="A14" s="126" t="s">
        <v>735</v>
      </c>
      <c r="B14" s="127" t="s">
        <v>736</v>
      </c>
      <c r="C14" s="127" t="s">
        <v>737</v>
      </c>
      <c r="D14" s="128" t="s">
        <v>738</v>
      </c>
      <c r="E14" s="129">
        <v>0</v>
      </c>
      <c r="F14" s="130">
        <v>174100</v>
      </c>
      <c r="G14" s="130">
        <v>174100</v>
      </c>
      <c r="H14" s="128" t="s">
        <v>739</v>
      </c>
      <c r="I14" s="128" t="s">
        <v>730</v>
      </c>
      <c r="J14" s="132">
        <v>174100</v>
      </c>
    </row>
    <row r="15" spans="1:10" ht="33.75">
      <c r="A15" s="126" t="s">
        <v>740</v>
      </c>
      <c r="B15" s="127" t="s">
        <v>741</v>
      </c>
      <c r="C15" s="127" t="s">
        <v>737</v>
      </c>
      <c r="D15" s="128" t="s">
        <v>738</v>
      </c>
      <c r="E15" s="129">
        <v>0</v>
      </c>
      <c r="F15" s="130">
        <v>342400</v>
      </c>
      <c r="G15" s="130">
        <v>342400</v>
      </c>
      <c r="H15" s="128" t="s">
        <v>742</v>
      </c>
      <c r="I15" s="128" t="s">
        <v>743</v>
      </c>
      <c r="J15" s="131">
        <v>342400</v>
      </c>
    </row>
    <row r="16" spans="1:10" ht="15.75" thickBot="1">
      <c r="A16" s="208" t="s">
        <v>744</v>
      </c>
      <c r="B16" s="209"/>
      <c r="C16" s="209"/>
      <c r="D16" s="210"/>
      <c r="E16" s="133">
        <v>245760.81</v>
      </c>
      <c r="F16" s="134">
        <v>0</v>
      </c>
      <c r="G16" s="134">
        <v>0</v>
      </c>
      <c r="H16" s="135"/>
      <c r="I16" s="135"/>
      <c r="J16" s="136">
        <v>0</v>
      </c>
    </row>
    <row r="17" spans="1:10" ht="15.75" thickBot="1">
      <c r="A17" s="202" t="s">
        <v>745</v>
      </c>
      <c r="B17" s="203"/>
      <c r="C17" s="203"/>
      <c r="D17" s="204"/>
      <c r="E17" s="137">
        <f>SUM(E6:E16)</f>
        <v>84968652.179999992</v>
      </c>
      <c r="F17" s="137">
        <f>SUM(F6:F16)</f>
        <v>84722891.36999999</v>
      </c>
      <c r="G17" s="137">
        <f>SUM(G6:G16)</f>
        <v>84722891.36999999</v>
      </c>
      <c r="H17" s="137"/>
      <c r="I17" s="137"/>
      <c r="J17" s="138">
        <f>SUM(J6:J16)</f>
        <v>84722891.36999999</v>
      </c>
    </row>
    <row r="18" spans="1:10" ht="15.75" thickBot="1">
      <c r="A18" s="211" t="s">
        <v>746</v>
      </c>
      <c r="B18" s="212"/>
      <c r="C18" s="212"/>
      <c r="D18" s="212"/>
      <c r="E18" s="212"/>
      <c r="F18" s="212"/>
      <c r="G18" s="212"/>
      <c r="H18" s="212"/>
      <c r="I18" s="212"/>
      <c r="J18" s="213"/>
    </row>
    <row r="19" spans="1:10" ht="45">
      <c r="A19" s="120" t="s">
        <v>747</v>
      </c>
      <c r="B19" s="121" t="s">
        <v>748</v>
      </c>
      <c r="C19" s="122" t="s">
        <v>749</v>
      </c>
      <c r="D19" s="139" t="s">
        <v>750</v>
      </c>
      <c r="E19" s="214">
        <v>18543031.510000002</v>
      </c>
      <c r="F19" s="124">
        <v>16250000</v>
      </c>
      <c r="G19" s="125">
        <v>7134330</v>
      </c>
      <c r="H19" s="122" t="s">
        <v>751</v>
      </c>
      <c r="I19" s="122" t="s">
        <v>752</v>
      </c>
      <c r="J19" s="125">
        <v>7134330</v>
      </c>
    </row>
    <row r="20" spans="1:10" ht="67.5">
      <c r="A20" s="120" t="s">
        <v>753</v>
      </c>
      <c r="B20" s="121" t="s">
        <v>754</v>
      </c>
      <c r="C20" s="122" t="s">
        <v>755</v>
      </c>
      <c r="D20" s="139" t="s">
        <v>756</v>
      </c>
      <c r="E20" s="214"/>
      <c r="F20" s="124">
        <v>600000</v>
      </c>
      <c r="G20" s="124">
        <v>600000</v>
      </c>
      <c r="H20" s="122" t="s">
        <v>757</v>
      </c>
      <c r="I20" s="122" t="s">
        <v>758</v>
      </c>
      <c r="J20" s="125">
        <v>600000</v>
      </c>
    </row>
    <row r="21" spans="1:10" ht="67.5">
      <c r="A21" s="120" t="s">
        <v>759</v>
      </c>
      <c r="B21" s="121" t="s">
        <v>760</v>
      </c>
      <c r="C21" s="122" t="s">
        <v>755</v>
      </c>
      <c r="D21" s="139" t="s">
        <v>761</v>
      </c>
      <c r="E21" s="214"/>
      <c r="F21" s="124">
        <v>600000</v>
      </c>
      <c r="G21" s="124">
        <v>600000</v>
      </c>
      <c r="H21" s="122" t="s">
        <v>762</v>
      </c>
      <c r="I21" s="122" t="s">
        <v>763</v>
      </c>
      <c r="J21" s="125">
        <v>600000</v>
      </c>
    </row>
    <row r="22" spans="1:10" ht="67.5">
      <c r="A22" s="126" t="s">
        <v>764</v>
      </c>
      <c r="B22" s="127" t="s">
        <v>765</v>
      </c>
      <c r="C22" s="128" t="s">
        <v>755</v>
      </c>
      <c r="D22" s="140" t="s">
        <v>766</v>
      </c>
      <c r="E22" s="214"/>
      <c r="F22" s="130">
        <v>600000</v>
      </c>
      <c r="G22" s="130">
        <v>600000</v>
      </c>
      <c r="H22" s="128" t="s">
        <v>767</v>
      </c>
      <c r="I22" s="128" t="s">
        <v>768</v>
      </c>
      <c r="J22" s="131">
        <v>600000</v>
      </c>
    </row>
    <row r="23" spans="1:10" ht="67.5">
      <c r="A23" s="126" t="s">
        <v>769</v>
      </c>
      <c r="B23" s="127" t="s">
        <v>708</v>
      </c>
      <c r="C23" s="128" t="s">
        <v>755</v>
      </c>
      <c r="D23" s="140" t="s">
        <v>766</v>
      </c>
      <c r="E23" s="214"/>
      <c r="F23" s="130">
        <v>600000</v>
      </c>
      <c r="G23" s="130">
        <v>600000</v>
      </c>
      <c r="H23" s="128" t="s">
        <v>770</v>
      </c>
      <c r="I23" s="128" t="s">
        <v>771</v>
      </c>
      <c r="J23" s="131">
        <v>600000</v>
      </c>
    </row>
    <row r="24" spans="1:10" ht="67.5">
      <c r="A24" s="126" t="s">
        <v>772</v>
      </c>
      <c r="B24" s="127" t="s">
        <v>773</v>
      </c>
      <c r="C24" s="128" t="s">
        <v>755</v>
      </c>
      <c r="D24" s="140" t="s">
        <v>774</v>
      </c>
      <c r="E24" s="214"/>
      <c r="F24" s="130">
        <v>14497511.529999999</v>
      </c>
      <c r="G24" s="130">
        <v>7986751.5099999998</v>
      </c>
      <c r="H24" s="128" t="s">
        <v>775</v>
      </c>
      <c r="I24" s="128"/>
      <c r="J24" s="132">
        <v>7936859.8499999996</v>
      </c>
    </row>
    <row r="25" spans="1:10" ht="45">
      <c r="A25" s="126" t="s">
        <v>776</v>
      </c>
      <c r="B25" s="127" t="s">
        <v>777</v>
      </c>
      <c r="C25" s="128" t="s">
        <v>778</v>
      </c>
      <c r="D25" s="140" t="s">
        <v>779</v>
      </c>
      <c r="E25" s="214"/>
      <c r="F25" s="130">
        <v>328400</v>
      </c>
      <c r="G25" s="130">
        <v>328400</v>
      </c>
      <c r="H25" s="128" t="s">
        <v>780</v>
      </c>
      <c r="I25" s="128" t="s">
        <v>781</v>
      </c>
      <c r="J25" s="131">
        <v>328400</v>
      </c>
    </row>
    <row r="26" spans="1:10" ht="45">
      <c r="A26" s="126" t="s">
        <v>782</v>
      </c>
      <c r="B26" s="127" t="s">
        <v>783</v>
      </c>
      <c r="C26" s="128" t="s">
        <v>778</v>
      </c>
      <c r="D26" s="140" t="s">
        <v>784</v>
      </c>
      <c r="E26" s="214"/>
      <c r="F26" s="130">
        <v>371550</v>
      </c>
      <c r="G26" s="130">
        <v>371550</v>
      </c>
      <c r="H26" s="128" t="s">
        <v>785</v>
      </c>
      <c r="I26" s="128" t="s">
        <v>783</v>
      </c>
      <c r="J26" s="131">
        <v>371550</v>
      </c>
    </row>
    <row r="27" spans="1:10" ht="45.75" thickBot="1">
      <c r="A27" s="126" t="s">
        <v>786</v>
      </c>
      <c r="B27" s="127" t="s">
        <v>787</v>
      </c>
      <c r="C27" s="128" t="s">
        <v>778</v>
      </c>
      <c r="D27" s="140" t="s">
        <v>784</v>
      </c>
      <c r="E27" s="215"/>
      <c r="F27" s="130">
        <v>322000</v>
      </c>
      <c r="G27" s="130">
        <v>322000</v>
      </c>
      <c r="H27" s="128" t="s">
        <v>788</v>
      </c>
      <c r="I27" s="128" t="s">
        <v>789</v>
      </c>
      <c r="J27" s="131">
        <v>322000</v>
      </c>
    </row>
    <row r="28" spans="1:10" ht="15.75" thickBot="1">
      <c r="A28" s="202" t="s">
        <v>745</v>
      </c>
      <c r="B28" s="203"/>
      <c r="C28" s="203"/>
      <c r="D28" s="204"/>
      <c r="E28" s="137">
        <f>SUM(E19)</f>
        <v>18543031.510000002</v>
      </c>
      <c r="F28" s="137">
        <f>SUM(F19:F27)</f>
        <v>34169461.530000001</v>
      </c>
      <c r="G28" s="137">
        <f>SUM(G19:G27)</f>
        <v>18543031.509999998</v>
      </c>
      <c r="H28" s="137"/>
      <c r="I28" s="137"/>
      <c r="J28" s="138">
        <f>SUM(J19:J27)</f>
        <v>18493139.850000001</v>
      </c>
    </row>
    <row r="29" spans="1:10" ht="15.75" thickBot="1">
      <c r="A29" s="202" t="s">
        <v>790</v>
      </c>
      <c r="B29" s="203"/>
      <c r="C29" s="203"/>
      <c r="D29" s="203"/>
      <c r="E29" s="203"/>
      <c r="F29" s="203"/>
      <c r="G29" s="203"/>
      <c r="H29" s="203"/>
      <c r="I29" s="203"/>
      <c r="J29" s="216"/>
    </row>
    <row r="30" spans="1:10" ht="67.5">
      <c r="A30" s="141" t="s">
        <v>791</v>
      </c>
      <c r="B30" s="142" t="s">
        <v>792</v>
      </c>
      <c r="C30" s="143" t="s">
        <v>755</v>
      </c>
      <c r="D30" s="144" t="s">
        <v>793</v>
      </c>
      <c r="E30" s="217">
        <v>6953399.3499999996</v>
      </c>
      <c r="F30" s="145">
        <v>599616</v>
      </c>
      <c r="G30" s="145">
        <v>599616</v>
      </c>
      <c r="H30" s="143" t="s">
        <v>794</v>
      </c>
      <c r="I30" s="143" t="s">
        <v>795</v>
      </c>
      <c r="J30" s="146">
        <v>599616</v>
      </c>
    </row>
    <row r="31" spans="1:10" ht="56.25">
      <c r="A31" s="126" t="s">
        <v>796</v>
      </c>
      <c r="B31" s="127" t="s">
        <v>797</v>
      </c>
      <c r="C31" s="128" t="s">
        <v>749</v>
      </c>
      <c r="D31" s="140" t="s">
        <v>798</v>
      </c>
      <c r="E31" s="214"/>
      <c r="F31" s="130">
        <v>800000</v>
      </c>
      <c r="G31" s="130">
        <v>500000</v>
      </c>
      <c r="H31" s="128" t="s">
        <v>799</v>
      </c>
      <c r="I31" s="128" t="s">
        <v>800</v>
      </c>
      <c r="J31" s="131">
        <v>500000</v>
      </c>
    </row>
    <row r="32" spans="1:10" ht="67.5">
      <c r="A32" s="126" t="s">
        <v>801</v>
      </c>
      <c r="B32" s="127" t="s">
        <v>802</v>
      </c>
      <c r="C32" s="128" t="s">
        <v>755</v>
      </c>
      <c r="D32" s="140" t="s">
        <v>803</v>
      </c>
      <c r="E32" s="214"/>
      <c r="F32" s="130">
        <v>6429820.0599999996</v>
      </c>
      <c r="G32" s="130">
        <v>4796059.4400000004</v>
      </c>
      <c r="H32" s="128" t="s">
        <v>804</v>
      </c>
      <c r="I32" s="128" t="s">
        <v>711</v>
      </c>
      <c r="J32" s="131">
        <v>4796059.4400000004</v>
      </c>
    </row>
    <row r="33" spans="1:10" ht="67.5">
      <c r="A33" s="126" t="s">
        <v>805</v>
      </c>
      <c r="B33" s="127" t="s">
        <v>806</v>
      </c>
      <c r="C33" s="128" t="s">
        <v>755</v>
      </c>
      <c r="D33" s="140" t="s">
        <v>798</v>
      </c>
      <c r="E33" s="214"/>
      <c r="F33" s="130">
        <v>500000</v>
      </c>
      <c r="G33" s="130">
        <v>500000</v>
      </c>
      <c r="H33" s="128" t="s">
        <v>807</v>
      </c>
      <c r="I33" s="128" t="s">
        <v>808</v>
      </c>
      <c r="J33" s="131">
        <v>500000</v>
      </c>
    </row>
    <row r="34" spans="1:10" ht="33.75">
      <c r="A34" s="126" t="s">
        <v>809</v>
      </c>
      <c r="B34" s="127" t="s">
        <v>810</v>
      </c>
      <c r="C34" s="128" t="s">
        <v>811</v>
      </c>
      <c r="D34" s="140" t="s">
        <v>812</v>
      </c>
      <c r="E34" s="214"/>
      <c r="F34" s="130">
        <v>174025.55</v>
      </c>
      <c r="G34" s="130">
        <v>174025.55</v>
      </c>
      <c r="H34" s="128" t="s">
        <v>813</v>
      </c>
      <c r="I34" s="128" t="s">
        <v>814</v>
      </c>
      <c r="J34" s="131">
        <v>174025.55</v>
      </c>
    </row>
    <row r="35" spans="1:10" ht="67.5">
      <c r="A35" s="126" t="s">
        <v>815</v>
      </c>
      <c r="B35" s="127" t="s">
        <v>816</v>
      </c>
      <c r="C35" s="128" t="s">
        <v>755</v>
      </c>
      <c r="D35" s="140" t="s">
        <v>817</v>
      </c>
      <c r="E35" s="214"/>
      <c r="F35" s="130">
        <v>600000</v>
      </c>
      <c r="G35" s="130">
        <v>0</v>
      </c>
      <c r="H35" s="128" t="s">
        <v>818</v>
      </c>
      <c r="I35" s="128"/>
      <c r="J35" s="131"/>
    </row>
    <row r="36" spans="1:10" ht="67.5">
      <c r="A36" s="126" t="s">
        <v>819</v>
      </c>
      <c r="B36" s="127" t="s">
        <v>820</v>
      </c>
      <c r="C36" s="128" t="s">
        <v>755</v>
      </c>
      <c r="D36" s="140" t="s">
        <v>798</v>
      </c>
      <c r="E36" s="214"/>
      <c r="F36" s="130">
        <v>600000</v>
      </c>
      <c r="G36" s="130">
        <v>0</v>
      </c>
      <c r="H36" s="128" t="s">
        <v>821</v>
      </c>
      <c r="I36" s="128"/>
      <c r="J36" s="131"/>
    </row>
    <row r="37" spans="1:10" ht="68.25" thickBot="1">
      <c r="A37" s="147" t="s">
        <v>822</v>
      </c>
      <c r="B37" s="148" t="s">
        <v>700</v>
      </c>
      <c r="C37" s="149" t="s">
        <v>755</v>
      </c>
      <c r="D37" s="150" t="s">
        <v>823</v>
      </c>
      <c r="E37" s="218"/>
      <c r="F37" s="151">
        <v>600000</v>
      </c>
      <c r="G37" s="151">
        <v>0</v>
      </c>
      <c r="H37" s="149" t="s">
        <v>824</v>
      </c>
      <c r="I37" s="149"/>
      <c r="J37" s="152"/>
    </row>
    <row r="38" spans="1:10" ht="15.75" thickBot="1">
      <c r="A38" s="202" t="s">
        <v>745</v>
      </c>
      <c r="B38" s="203"/>
      <c r="C38" s="203"/>
      <c r="D38" s="204"/>
      <c r="E38" s="137">
        <f>SUM(E30)</f>
        <v>6953399.3499999996</v>
      </c>
      <c r="F38" s="137">
        <f>SUM(F30:F37)</f>
        <v>10303461.609999999</v>
      </c>
      <c r="G38" s="137">
        <f>SUM(G30:G37)</f>
        <v>6569700.9900000002</v>
      </c>
      <c r="H38" s="137"/>
      <c r="I38" s="137"/>
      <c r="J38" s="138">
        <f>SUM(J30:J37)</f>
        <v>6569700.9900000002</v>
      </c>
    </row>
    <row r="39" spans="1:10" ht="15.75" thickBot="1">
      <c r="A39" s="202" t="s">
        <v>825</v>
      </c>
      <c r="B39" s="203"/>
      <c r="C39" s="203"/>
      <c r="D39" s="203"/>
      <c r="E39" s="203"/>
      <c r="F39" s="203"/>
      <c r="G39" s="203"/>
      <c r="H39" s="203"/>
      <c r="I39" s="203"/>
      <c r="J39" s="216"/>
    </row>
    <row r="40" spans="1:10" ht="66.75">
      <c r="A40" s="141" t="s">
        <v>826</v>
      </c>
      <c r="B40" s="142" t="s">
        <v>802</v>
      </c>
      <c r="C40" s="143" t="s">
        <v>827</v>
      </c>
      <c r="D40" s="144" t="s">
        <v>828</v>
      </c>
      <c r="E40" s="217">
        <v>4967014.63</v>
      </c>
      <c r="F40" s="145">
        <v>4100000</v>
      </c>
      <c r="G40" s="145">
        <v>3387000</v>
      </c>
      <c r="H40" s="143" t="s">
        <v>829</v>
      </c>
      <c r="I40" s="143" t="s">
        <v>806</v>
      </c>
      <c r="J40" s="153">
        <v>3387000</v>
      </c>
    </row>
    <row r="41" spans="1:10" ht="67.5">
      <c r="A41" s="126" t="s">
        <v>830</v>
      </c>
      <c r="B41" s="127" t="s">
        <v>806</v>
      </c>
      <c r="C41" s="128" t="s">
        <v>827</v>
      </c>
      <c r="D41" s="140" t="s">
        <v>831</v>
      </c>
      <c r="E41" s="214"/>
      <c r="F41" s="130">
        <v>590000</v>
      </c>
      <c r="G41" s="130">
        <v>590000</v>
      </c>
      <c r="H41" s="128" t="s">
        <v>832</v>
      </c>
      <c r="I41" s="128" t="s">
        <v>833</v>
      </c>
      <c r="J41" s="131">
        <v>590000</v>
      </c>
    </row>
    <row r="42" spans="1:10" ht="67.5">
      <c r="A42" s="126" t="s">
        <v>834</v>
      </c>
      <c r="B42" s="127" t="s">
        <v>835</v>
      </c>
      <c r="C42" s="128" t="s">
        <v>827</v>
      </c>
      <c r="D42" s="140" t="s">
        <v>836</v>
      </c>
      <c r="E42" s="214"/>
      <c r="F42" s="130">
        <v>294100</v>
      </c>
      <c r="G42" s="130">
        <v>294100</v>
      </c>
      <c r="H42" s="128" t="s">
        <v>837</v>
      </c>
      <c r="I42" s="128" t="s">
        <v>808</v>
      </c>
      <c r="J42" s="131">
        <v>294100</v>
      </c>
    </row>
    <row r="43" spans="1:10" ht="33.75">
      <c r="A43" s="126" t="s">
        <v>809</v>
      </c>
      <c r="B43" s="127" t="s">
        <v>810</v>
      </c>
      <c r="C43" s="128" t="s">
        <v>811</v>
      </c>
      <c r="D43" s="140" t="s">
        <v>812</v>
      </c>
      <c r="E43" s="214"/>
      <c r="F43" s="130">
        <v>82733.86</v>
      </c>
      <c r="G43" s="130">
        <v>82733.86</v>
      </c>
      <c r="H43" s="128" t="s">
        <v>813</v>
      </c>
      <c r="I43" s="128" t="s">
        <v>814</v>
      </c>
      <c r="J43" s="131">
        <v>82733.86</v>
      </c>
    </row>
    <row r="44" spans="1:10" ht="22.5">
      <c r="A44" s="126" t="s">
        <v>838</v>
      </c>
      <c r="B44" s="127" t="s">
        <v>839</v>
      </c>
      <c r="C44" s="128" t="s">
        <v>827</v>
      </c>
      <c r="D44" s="140" t="s">
        <v>840</v>
      </c>
      <c r="E44" s="214"/>
      <c r="F44" s="130">
        <v>15000</v>
      </c>
      <c r="G44" s="130">
        <v>15000</v>
      </c>
      <c r="H44" s="128" t="s">
        <v>841</v>
      </c>
      <c r="I44" s="128" t="s">
        <v>842</v>
      </c>
      <c r="J44" s="131">
        <v>15000</v>
      </c>
    </row>
    <row r="45" spans="1:10" ht="22.5">
      <c r="A45" s="126" t="s">
        <v>843</v>
      </c>
      <c r="B45" s="127" t="s">
        <v>844</v>
      </c>
      <c r="C45" s="128" t="s">
        <v>827</v>
      </c>
      <c r="D45" s="140" t="s">
        <v>845</v>
      </c>
      <c r="E45" s="214"/>
      <c r="F45" s="130">
        <v>10000</v>
      </c>
      <c r="G45" s="130">
        <v>10000</v>
      </c>
      <c r="H45" s="128" t="s">
        <v>846</v>
      </c>
      <c r="I45" s="128" t="s">
        <v>847</v>
      </c>
      <c r="J45" s="131">
        <v>10000</v>
      </c>
    </row>
    <row r="46" spans="1:10" ht="67.5">
      <c r="A46" s="126" t="s">
        <v>848</v>
      </c>
      <c r="B46" s="127" t="s">
        <v>849</v>
      </c>
      <c r="C46" s="128" t="s">
        <v>827</v>
      </c>
      <c r="D46" s="140" t="s">
        <v>850</v>
      </c>
      <c r="E46" s="214"/>
      <c r="F46" s="130">
        <v>588180.77</v>
      </c>
      <c r="G46" s="130">
        <v>0</v>
      </c>
      <c r="H46" s="128" t="s">
        <v>818</v>
      </c>
      <c r="I46" s="128"/>
      <c r="J46" s="131"/>
    </row>
    <row r="47" spans="1:10" ht="67.5">
      <c r="A47" s="126" t="s">
        <v>851</v>
      </c>
      <c r="B47" s="127" t="s">
        <v>852</v>
      </c>
      <c r="C47" s="128" t="s">
        <v>827</v>
      </c>
      <c r="D47" s="140" t="s">
        <v>850</v>
      </c>
      <c r="E47" s="214"/>
      <c r="F47" s="130">
        <v>365000</v>
      </c>
      <c r="G47" s="130">
        <v>0</v>
      </c>
      <c r="H47" s="128" t="s">
        <v>821</v>
      </c>
      <c r="I47" s="128"/>
      <c r="J47" s="131"/>
    </row>
    <row r="48" spans="1:10" ht="68.25" thickBot="1">
      <c r="A48" s="147" t="s">
        <v>853</v>
      </c>
      <c r="B48" s="148" t="s">
        <v>854</v>
      </c>
      <c r="C48" s="149" t="s">
        <v>827</v>
      </c>
      <c r="D48" s="150" t="s">
        <v>831</v>
      </c>
      <c r="E48" s="218"/>
      <c r="F48" s="151">
        <v>365000</v>
      </c>
      <c r="G48" s="151">
        <v>0</v>
      </c>
      <c r="H48" s="149" t="s">
        <v>824</v>
      </c>
      <c r="I48" s="149"/>
      <c r="J48" s="152"/>
    </row>
    <row r="49" spans="1:10" ht="15.75" thickBot="1">
      <c r="A49" s="202" t="s">
        <v>745</v>
      </c>
      <c r="B49" s="203"/>
      <c r="C49" s="203"/>
      <c r="D49" s="204"/>
      <c r="E49" s="137">
        <f>SUM(E40)</f>
        <v>4967014.63</v>
      </c>
      <c r="F49" s="137">
        <f>SUM(F40:F48)</f>
        <v>6410014.6300000008</v>
      </c>
      <c r="G49" s="137">
        <f>SUM(G40:G48)</f>
        <v>4378833.8600000003</v>
      </c>
      <c r="H49" s="137"/>
      <c r="I49" s="137"/>
      <c r="J49" s="138">
        <f>SUM(J40:J48)</f>
        <v>4378833.8600000003</v>
      </c>
    </row>
    <row r="50" spans="1:10" ht="15.75" thickBot="1">
      <c r="A50" s="202" t="s">
        <v>855</v>
      </c>
      <c r="B50" s="203"/>
      <c r="C50" s="203"/>
      <c r="D50" s="203"/>
      <c r="E50" s="203"/>
      <c r="F50" s="203"/>
      <c r="G50" s="203"/>
      <c r="H50" s="203"/>
      <c r="I50" s="203"/>
      <c r="J50" s="216"/>
    </row>
    <row r="51" spans="1:10" ht="45">
      <c r="A51" s="141" t="s">
        <v>856</v>
      </c>
      <c r="B51" s="142" t="s">
        <v>857</v>
      </c>
      <c r="C51" s="143" t="s">
        <v>749</v>
      </c>
      <c r="D51" s="144" t="s">
        <v>858</v>
      </c>
      <c r="E51" s="217">
        <v>6266042.7400000002</v>
      </c>
      <c r="F51" s="145">
        <v>3844480.06</v>
      </c>
      <c r="G51" s="145">
        <v>3207060.06</v>
      </c>
      <c r="H51" s="143" t="s">
        <v>859</v>
      </c>
      <c r="I51" s="143" t="s">
        <v>860</v>
      </c>
      <c r="J51" s="153">
        <v>3207060.06</v>
      </c>
    </row>
    <row r="52" spans="1:10" ht="22.5">
      <c r="A52" s="126" t="s">
        <v>861</v>
      </c>
      <c r="B52" s="127" t="s">
        <v>783</v>
      </c>
      <c r="C52" s="128" t="s">
        <v>862</v>
      </c>
      <c r="D52" s="140" t="s">
        <v>863</v>
      </c>
      <c r="E52" s="214"/>
      <c r="F52" s="130">
        <v>299350</v>
      </c>
      <c r="G52" s="130">
        <v>299350</v>
      </c>
      <c r="H52" s="128" t="s">
        <v>864</v>
      </c>
      <c r="I52" s="128" t="s">
        <v>865</v>
      </c>
      <c r="J52" s="131">
        <v>299350</v>
      </c>
    </row>
    <row r="53" spans="1:10" ht="67.5">
      <c r="A53" s="126" t="s">
        <v>866</v>
      </c>
      <c r="B53" s="127" t="s">
        <v>765</v>
      </c>
      <c r="C53" s="128" t="s">
        <v>867</v>
      </c>
      <c r="D53" s="140" t="s">
        <v>868</v>
      </c>
      <c r="E53" s="214"/>
      <c r="F53" s="130">
        <v>351310.64</v>
      </c>
      <c r="G53" s="130">
        <v>351310.64</v>
      </c>
      <c r="H53" s="128" t="s">
        <v>869</v>
      </c>
      <c r="I53" s="128" t="s">
        <v>806</v>
      </c>
      <c r="J53" s="131">
        <v>351310.64</v>
      </c>
    </row>
    <row r="54" spans="1:10" ht="45">
      <c r="A54" s="126" t="s">
        <v>870</v>
      </c>
      <c r="B54" s="127" t="s">
        <v>708</v>
      </c>
      <c r="C54" s="128" t="s">
        <v>749</v>
      </c>
      <c r="D54" s="140" t="s">
        <v>871</v>
      </c>
      <c r="E54" s="214"/>
      <c r="F54" s="130">
        <v>321521.46999999997</v>
      </c>
      <c r="G54" s="130">
        <v>321521.46999999997</v>
      </c>
      <c r="H54" s="128" t="s">
        <v>872</v>
      </c>
      <c r="I54" s="128" t="s">
        <v>873</v>
      </c>
      <c r="J54" s="131">
        <v>321521.46999999997</v>
      </c>
    </row>
    <row r="55" spans="1:10" ht="45">
      <c r="A55" s="126" t="s">
        <v>874</v>
      </c>
      <c r="B55" s="127" t="s">
        <v>875</v>
      </c>
      <c r="C55" s="128" t="s">
        <v>749</v>
      </c>
      <c r="D55" s="140" t="s">
        <v>871</v>
      </c>
      <c r="E55" s="214"/>
      <c r="F55" s="130">
        <v>380580</v>
      </c>
      <c r="G55" s="130">
        <v>380580</v>
      </c>
      <c r="H55" s="128" t="s">
        <v>876</v>
      </c>
      <c r="I55" s="128" t="s">
        <v>877</v>
      </c>
      <c r="J55" s="131">
        <v>380580</v>
      </c>
    </row>
    <row r="56" spans="1:10" ht="45">
      <c r="A56" s="126" t="s">
        <v>878</v>
      </c>
      <c r="B56" s="127" t="s">
        <v>724</v>
      </c>
      <c r="C56" s="128" t="s">
        <v>749</v>
      </c>
      <c r="D56" s="140" t="s">
        <v>879</v>
      </c>
      <c r="E56" s="214"/>
      <c r="F56" s="130">
        <v>194640</v>
      </c>
      <c r="G56" s="130">
        <v>194640</v>
      </c>
      <c r="H56" s="128" t="s">
        <v>880</v>
      </c>
      <c r="I56" s="128" t="s">
        <v>847</v>
      </c>
      <c r="J56" s="131">
        <v>194640</v>
      </c>
    </row>
    <row r="57" spans="1:10" ht="45">
      <c r="A57" s="126" t="s">
        <v>881</v>
      </c>
      <c r="B57" s="127" t="s">
        <v>882</v>
      </c>
      <c r="C57" s="128" t="s">
        <v>749</v>
      </c>
      <c r="D57" s="140" t="s">
        <v>871</v>
      </c>
      <c r="E57" s="214"/>
      <c r="F57" s="130">
        <v>531265</v>
      </c>
      <c r="G57" s="130">
        <v>531265</v>
      </c>
      <c r="H57" s="128" t="s">
        <v>883</v>
      </c>
      <c r="I57" s="128" t="s">
        <v>808</v>
      </c>
      <c r="J57" s="131">
        <v>531265</v>
      </c>
    </row>
    <row r="58" spans="1:10" ht="45">
      <c r="A58" s="126" t="s">
        <v>884</v>
      </c>
      <c r="B58" s="127" t="s">
        <v>885</v>
      </c>
      <c r="C58" s="128" t="s">
        <v>886</v>
      </c>
      <c r="D58" s="140" t="s">
        <v>887</v>
      </c>
      <c r="E58" s="214"/>
      <c r="F58" s="130">
        <v>179925</v>
      </c>
      <c r="G58" s="130">
        <v>179925</v>
      </c>
      <c r="H58" s="128" t="s">
        <v>888</v>
      </c>
      <c r="I58" s="128" t="s">
        <v>889</v>
      </c>
      <c r="J58" s="131">
        <v>179925</v>
      </c>
    </row>
    <row r="59" spans="1:10" ht="22.5">
      <c r="A59" s="126" t="s">
        <v>890</v>
      </c>
      <c r="B59" s="127" t="s">
        <v>891</v>
      </c>
      <c r="C59" s="128" t="s">
        <v>811</v>
      </c>
      <c r="D59" s="140" t="s">
        <v>892</v>
      </c>
      <c r="E59" s="214"/>
      <c r="F59" s="130">
        <v>550000</v>
      </c>
      <c r="G59" s="130">
        <v>550000</v>
      </c>
      <c r="H59" s="128" t="s">
        <v>893</v>
      </c>
      <c r="I59" s="128" t="s">
        <v>860</v>
      </c>
      <c r="J59" s="131">
        <v>550000</v>
      </c>
    </row>
    <row r="60" spans="1:10" ht="45">
      <c r="A60" s="126" t="s">
        <v>894</v>
      </c>
      <c r="B60" s="127" t="s">
        <v>895</v>
      </c>
      <c r="C60" s="128" t="s">
        <v>896</v>
      </c>
      <c r="D60" s="140" t="s">
        <v>897</v>
      </c>
      <c r="E60" s="214"/>
      <c r="F60" s="130">
        <v>200000</v>
      </c>
      <c r="G60" s="130">
        <v>200000</v>
      </c>
      <c r="H60" s="128" t="s">
        <v>898</v>
      </c>
      <c r="I60" s="128" t="s">
        <v>899</v>
      </c>
      <c r="J60" s="131">
        <v>200000</v>
      </c>
    </row>
    <row r="61" spans="1:10" ht="33.75">
      <c r="A61" s="126" t="s">
        <v>809</v>
      </c>
      <c r="B61" s="127" t="s">
        <v>810</v>
      </c>
      <c r="C61" s="128" t="s">
        <v>811</v>
      </c>
      <c r="D61" s="140" t="s">
        <v>900</v>
      </c>
      <c r="E61" s="214"/>
      <c r="F61" s="130">
        <v>28528.82</v>
      </c>
      <c r="G61" s="130">
        <v>28528.82</v>
      </c>
      <c r="H61" s="128" t="s">
        <v>813</v>
      </c>
      <c r="I61" s="128" t="s">
        <v>814</v>
      </c>
      <c r="J61" s="131">
        <v>28528.82</v>
      </c>
    </row>
    <row r="62" spans="1:10" ht="22.5">
      <c r="A62" s="126" t="s">
        <v>901</v>
      </c>
      <c r="B62" s="127" t="s">
        <v>854</v>
      </c>
      <c r="C62" s="128" t="s">
        <v>902</v>
      </c>
      <c r="D62" s="140" t="s">
        <v>903</v>
      </c>
      <c r="E62" s="214"/>
      <c r="F62" s="130">
        <v>21725.94</v>
      </c>
      <c r="G62" s="130">
        <v>21725.94</v>
      </c>
      <c r="H62" s="128" t="s">
        <v>904</v>
      </c>
      <c r="I62" s="128" t="s">
        <v>899</v>
      </c>
      <c r="J62" s="131">
        <v>21725.94</v>
      </c>
    </row>
    <row r="63" spans="1:10" s="154" customFormat="1" ht="45">
      <c r="A63" s="126" t="s">
        <v>905</v>
      </c>
      <c r="B63" s="127" t="s">
        <v>906</v>
      </c>
      <c r="C63" s="128" t="s">
        <v>749</v>
      </c>
      <c r="D63" s="140" t="s">
        <v>907</v>
      </c>
      <c r="E63" s="214"/>
      <c r="F63" s="130">
        <v>509178</v>
      </c>
      <c r="G63" s="130">
        <v>0</v>
      </c>
      <c r="H63" s="128" t="s">
        <v>818</v>
      </c>
      <c r="I63" s="128"/>
      <c r="J63" s="131"/>
    </row>
    <row r="64" spans="1:10" ht="45">
      <c r="A64" s="126" t="s">
        <v>908</v>
      </c>
      <c r="B64" s="127" t="s">
        <v>854</v>
      </c>
      <c r="C64" s="128" t="s">
        <v>749</v>
      </c>
      <c r="D64" s="140" t="s">
        <v>909</v>
      </c>
      <c r="E64" s="214"/>
      <c r="F64" s="130">
        <v>515000</v>
      </c>
      <c r="G64" s="130">
        <v>0</v>
      </c>
      <c r="H64" s="128" t="s">
        <v>910</v>
      </c>
      <c r="I64" s="128"/>
      <c r="J64" s="131"/>
    </row>
    <row r="65" spans="1:10" ht="45">
      <c r="A65" s="126" t="s">
        <v>911</v>
      </c>
      <c r="B65" s="127" t="s">
        <v>912</v>
      </c>
      <c r="C65" s="128" t="s">
        <v>913</v>
      </c>
      <c r="D65" s="140" t="s">
        <v>914</v>
      </c>
      <c r="E65" s="214"/>
      <c r="F65" s="130">
        <v>350000</v>
      </c>
      <c r="G65" s="130">
        <v>0</v>
      </c>
      <c r="H65" s="128" t="s">
        <v>915</v>
      </c>
      <c r="I65" s="128"/>
      <c r="J65" s="131"/>
    </row>
    <row r="66" spans="1:10" ht="68.25" thickBot="1">
      <c r="A66" s="147" t="s">
        <v>916</v>
      </c>
      <c r="B66" s="148" t="s">
        <v>906</v>
      </c>
      <c r="C66" s="149" t="s">
        <v>755</v>
      </c>
      <c r="D66" s="150" t="s">
        <v>917</v>
      </c>
      <c r="E66" s="218"/>
      <c r="F66" s="151">
        <v>500000</v>
      </c>
      <c r="G66" s="151">
        <v>0</v>
      </c>
      <c r="H66" s="149" t="s">
        <v>918</v>
      </c>
      <c r="I66" s="149"/>
      <c r="J66" s="152"/>
    </row>
    <row r="67" spans="1:10" ht="15.75" thickBot="1">
      <c r="A67" s="202" t="s">
        <v>745</v>
      </c>
      <c r="B67" s="203"/>
      <c r="C67" s="203"/>
      <c r="D67" s="204"/>
      <c r="E67" s="137">
        <f>E51</f>
        <v>6266042.7400000002</v>
      </c>
      <c r="F67" s="137">
        <f>SUM(F51:F66)</f>
        <v>8777504.9299999997</v>
      </c>
      <c r="G67" s="137">
        <f>SUM(G51:G66)</f>
        <v>6265906.9300000006</v>
      </c>
      <c r="H67" s="137"/>
      <c r="I67" s="137"/>
      <c r="J67" s="138">
        <f>SUM(J51:J66)</f>
        <v>6265906.9300000006</v>
      </c>
    </row>
    <row r="68" spans="1:10" ht="15.75" thickBot="1">
      <c r="A68" s="219" t="s">
        <v>919</v>
      </c>
      <c r="B68" s="220"/>
      <c r="C68" s="220"/>
      <c r="D68" s="221"/>
      <c r="E68" s="155">
        <f>E28+E38+E49+E67</f>
        <v>36729488.229999997</v>
      </c>
      <c r="F68" s="155">
        <f t="shared" ref="F68:J68" si="0">F28+F38+F49+F67</f>
        <v>59660442.700000003</v>
      </c>
      <c r="G68" s="137">
        <f>G28+G38+G49+G67</f>
        <v>35757473.289999999</v>
      </c>
      <c r="H68" s="155"/>
      <c r="I68" s="155"/>
      <c r="J68" s="156">
        <f t="shared" si="0"/>
        <v>35707581.630000003</v>
      </c>
    </row>
    <row r="69" spans="1:10" ht="15.75" thickBot="1">
      <c r="A69" s="222" t="s">
        <v>569</v>
      </c>
      <c r="B69" s="223"/>
      <c r="C69" s="223"/>
      <c r="D69" s="223"/>
      <c r="E69" s="223"/>
      <c r="F69" s="223"/>
      <c r="G69" s="223"/>
      <c r="H69" s="223"/>
      <c r="I69" s="223"/>
      <c r="J69" s="224"/>
    </row>
    <row r="70" spans="1:10" ht="33.75">
      <c r="A70" s="141" t="s">
        <v>901</v>
      </c>
      <c r="B70" s="142" t="s">
        <v>920</v>
      </c>
      <c r="C70" s="143" t="s">
        <v>921</v>
      </c>
      <c r="D70" s="144" t="s">
        <v>922</v>
      </c>
      <c r="E70" s="157">
        <v>367801</v>
      </c>
      <c r="F70" s="145">
        <v>367801</v>
      </c>
      <c r="G70" s="145">
        <v>367801</v>
      </c>
      <c r="H70" s="143" t="s">
        <v>923</v>
      </c>
      <c r="I70" s="143" t="s">
        <v>899</v>
      </c>
      <c r="J70" s="146">
        <v>367801</v>
      </c>
    </row>
    <row r="71" spans="1:10" ht="45">
      <c r="A71" s="126" t="s">
        <v>924</v>
      </c>
      <c r="B71" s="127" t="s">
        <v>925</v>
      </c>
      <c r="C71" s="128" t="s">
        <v>926</v>
      </c>
      <c r="D71" s="140" t="s">
        <v>927</v>
      </c>
      <c r="E71" s="129">
        <v>120000</v>
      </c>
      <c r="F71" s="130">
        <v>120000</v>
      </c>
      <c r="G71" s="130">
        <v>120000</v>
      </c>
      <c r="H71" s="128" t="s">
        <v>928</v>
      </c>
      <c r="I71" s="128" t="s">
        <v>852</v>
      </c>
      <c r="J71" s="131">
        <v>120000</v>
      </c>
    </row>
    <row r="72" spans="1:10" ht="23.25" thickBot="1">
      <c r="A72" s="147" t="s">
        <v>929</v>
      </c>
      <c r="B72" s="148" t="s">
        <v>930</v>
      </c>
      <c r="C72" s="149" t="s">
        <v>931</v>
      </c>
      <c r="D72" s="150" t="s">
        <v>932</v>
      </c>
      <c r="E72" s="158">
        <v>408012</v>
      </c>
      <c r="F72" s="151">
        <v>408012</v>
      </c>
      <c r="G72" s="151">
        <v>408012</v>
      </c>
      <c r="H72" s="149" t="s">
        <v>933</v>
      </c>
      <c r="I72" s="149" t="s">
        <v>934</v>
      </c>
      <c r="J72" s="152">
        <v>408012</v>
      </c>
    </row>
    <row r="73" spans="1:10" ht="15.75" thickBot="1">
      <c r="A73" s="202" t="s">
        <v>745</v>
      </c>
      <c r="B73" s="203"/>
      <c r="C73" s="203"/>
      <c r="D73" s="204"/>
      <c r="E73" s="137">
        <f>E70+E71+E72</f>
        <v>895813</v>
      </c>
      <c r="F73" s="137">
        <f>F70+F71+F72</f>
        <v>895813</v>
      </c>
      <c r="G73" s="137">
        <f>G70+G71+G72</f>
        <v>895813</v>
      </c>
      <c r="H73" s="137"/>
      <c r="I73" s="137"/>
      <c r="J73" s="138">
        <f>J70+J71+J72</f>
        <v>895813</v>
      </c>
    </row>
    <row r="74" spans="1:10" ht="15.75" thickBot="1">
      <c r="A74" s="219" t="s">
        <v>935</v>
      </c>
      <c r="B74" s="220"/>
      <c r="C74" s="220"/>
      <c r="D74" s="221"/>
      <c r="E74" s="155">
        <f>E17+E68+E73</f>
        <v>122593953.41</v>
      </c>
      <c r="F74" s="155">
        <f>F17+F68+F73</f>
        <v>145279147.06999999</v>
      </c>
      <c r="G74" s="137">
        <f>G17+G68+G73</f>
        <v>121376177.66</v>
      </c>
      <c r="H74" s="155"/>
      <c r="I74" s="155"/>
      <c r="J74" s="156">
        <f>J17+J68+J73</f>
        <v>121326286</v>
      </c>
    </row>
    <row r="75" spans="1:10">
      <c r="A75" s="159"/>
      <c r="B75" s="159"/>
      <c r="C75" s="159"/>
      <c r="D75" s="160"/>
      <c r="E75" s="160"/>
      <c r="F75" s="161"/>
      <c r="G75" s="162"/>
      <c r="H75" s="160"/>
      <c r="I75" s="160"/>
      <c r="J75" s="160"/>
    </row>
    <row r="76" spans="1:10">
      <c r="A76" s="159"/>
      <c r="B76" s="159"/>
      <c r="C76" s="159"/>
      <c r="D76" s="160"/>
      <c r="E76" s="160"/>
      <c r="F76" s="161"/>
      <c r="G76" s="162"/>
      <c r="H76" s="160"/>
      <c r="I76" s="160"/>
      <c r="J76" s="160"/>
    </row>
    <row r="77" spans="1:10">
      <c r="A77" s="159"/>
      <c r="B77" s="159"/>
      <c r="C77" s="159"/>
      <c r="D77" s="160"/>
      <c r="E77" s="160"/>
      <c r="F77" s="161"/>
      <c r="G77" s="162"/>
      <c r="H77" s="160"/>
      <c r="I77" s="160"/>
      <c r="J77" s="160"/>
    </row>
    <row r="78" spans="1:10">
      <c r="A78" s="159"/>
      <c r="B78" s="159"/>
      <c r="C78" s="159"/>
      <c r="D78" s="160"/>
      <c r="E78" s="160"/>
      <c r="F78" s="161"/>
      <c r="G78" s="162"/>
      <c r="H78" s="160"/>
      <c r="I78" s="160"/>
      <c r="J78" s="160"/>
    </row>
    <row r="79" spans="1:10">
      <c r="A79" s="159"/>
      <c r="B79" s="159"/>
      <c r="C79" s="159"/>
      <c r="D79" s="160"/>
      <c r="E79" s="160"/>
      <c r="F79" s="161"/>
      <c r="G79" s="162"/>
      <c r="H79" s="160"/>
      <c r="I79" s="160"/>
      <c r="J79" s="160"/>
    </row>
    <row r="80" spans="1:10">
      <c r="A80" s="159"/>
      <c r="B80" s="159"/>
      <c r="C80" s="159"/>
      <c r="D80" s="160"/>
      <c r="E80" s="160"/>
      <c r="F80" s="161"/>
      <c r="G80" s="162"/>
      <c r="H80" s="160"/>
      <c r="I80" s="160"/>
      <c r="J80" s="160"/>
    </row>
    <row r="81" spans="1:10">
      <c r="A81" s="159"/>
      <c r="B81" s="159"/>
      <c r="C81" s="159"/>
      <c r="D81" s="160"/>
      <c r="E81" s="160"/>
      <c r="F81" s="161"/>
      <c r="G81" s="162"/>
      <c r="H81" s="160"/>
      <c r="I81" s="160"/>
      <c r="J81" s="160"/>
    </row>
    <row r="82" spans="1:10">
      <c r="A82" s="159"/>
      <c r="B82" s="159"/>
      <c r="C82" s="159"/>
      <c r="D82" s="160"/>
      <c r="E82" s="160"/>
      <c r="F82" s="161"/>
      <c r="G82" s="162"/>
      <c r="H82" s="160"/>
      <c r="I82" s="160"/>
      <c r="J82" s="160"/>
    </row>
    <row r="83" spans="1:10">
      <c r="A83" s="159"/>
      <c r="B83" s="159"/>
      <c r="C83" s="159"/>
      <c r="D83" s="160"/>
      <c r="E83" s="160"/>
      <c r="F83" s="161"/>
      <c r="G83" s="162"/>
      <c r="H83" s="160"/>
      <c r="I83" s="160"/>
      <c r="J83" s="160"/>
    </row>
    <row r="84" spans="1:10">
      <c r="A84" s="159"/>
      <c r="B84" s="159"/>
      <c r="C84" s="159"/>
      <c r="D84" s="160"/>
      <c r="E84" s="160"/>
      <c r="F84" s="161"/>
      <c r="G84" s="162"/>
      <c r="H84" s="160"/>
      <c r="I84" s="160"/>
      <c r="J84" s="160"/>
    </row>
    <row r="85" spans="1:10">
      <c r="A85" s="159"/>
      <c r="B85" s="159"/>
      <c r="C85" s="159"/>
      <c r="D85" s="160"/>
      <c r="E85" s="160"/>
      <c r="F85" s="161"/>
      <c r="G85" s="162"/>
      <c r="H85" s="160"/>
      <c r="I85" s="160"/>
      <c r="J85" s="160"/>
    </row>
    <row r="86" spans="1:10">
      <c r="A86" s="159"/>
      <c r="B86" s="159"/>
      <c r="C86" s="159"/>
      <c r="D86" s="160"/>
      <c r="E86" s="160"/>
      <c r="F86" s="161"/>
      <c r="G86" s="162"/>
      <c r="H86" s="160"/>
      <c r="I86" s="160"/>
      <c r="J86" s="160"/>
    </row>
    <row r="87" spans="1:10">
      <c r="A87" s="159"/>
      <c r="B87" s="159"/>
      <c r="C87" s="159"/>
      <c r="D87" s="160"/>
      <c r="E87" s="160"/>
      <c r="F87" s="161"/>
      <c r="G87" s="162"/>
      <c r="H87" s="160"/>
      <c r="I87" s="160"/>
      <c r="J87" s="160"/>
    </row>
    <row r="88" spans="1:10">
      <c r="A88" s="159"/>
      <c r="B88" s="159"/>
      <c r="C88" s="159"/>
      <c r="D88" s="160"/>
      <c r="E88" s="160"/>
      <c r="F88" s="161"/>
      <c r="G88" s="162"/>
      <c r="H88" s="160"/>
      <c r="I88" s="160"/>
      <c r="J88" s="160"/>
    </row>
    <row r="89" spans="1:10">
      <c r="A89" s="159"/>
      <c r="B89" s="159"/>
      <c r="C89" s="159"/>
      <c r="D89" s="160"/>
      <c r="E89" s="160"/>
      <c r="F89" s="161"/>
      <c r="G89" s="162"/>
      <c r="H89" s="160"/>
      <c r="I89" s="160"/>
      <c r="J89" s="160"/>
    </row>
    <row r="90" spans="1:10">
      <c r="A90" s="159"/>
      <c r="B90" s="159"/>
      <c r="C90" s="159"/>
      <c r="D90" s="160"/>
      <c r="E90" s="160"/>
      <c r="F90" s="161"/>
      <c r="G90" s="162"/>
      <c r="H90" s="160"/>
      <c r="I90" s="160"/>
      <c r="J90" s="160"/>
    </row>
    <row r="91" spans="1:10">
      <c r="A91" s="163"/>
      <c r="B91" s="163"/>
      <c r="C91" s="163"/>
      <c r="D91" s="164"/>
      <c r="E91" s="164"/>
      <c r="F91" s="161"/>
      <c r="G91" s="162"/>
      <c r="H91" s="164"/>
      <c r="I91" s="164"/>
      <c r="J91" s="164"/>
    </row>
    <row r="92" spans="1:10">
      <c r="A92" s="163"/>
      <c r="B92" s="163"/>
      <c r="C92" s="163"/>
      <c r="D92" s="164"/>
      <c r="E92" s="164"/>
      <c r="F92" s="161"/>
      <c r="G92" s="162"/>
      <c r="H92" s="164"/>
      <c r="I92" s="164"/>
      <c r="J92" s="164"/>
    </row>
    <row r="93" spans="1:10">
      <c r="A93" s="163"/>
      <c r="B93" s="163"/>
      <c r="C93" s="163"/>
      <c r="D93" s="164"/>
      <c r="E93" s="164"/>
      <c r="F93" s="163"/>
      <c r="G93" s="165"/>
      <c r="H93" s="164"/>
      <c r="I93" s="164"/>
      <c r="J93" s="164"/>
    </row>
    <row r="94" spans="1:10">
      <c r="A94" s="163"/>
      <c r="B94" s="163"/>
      <c r="C94" s="163"/>
      <c r="D94" s="164"/>
      <c r="E94" s="164"/>
      <c r="F94" s="163"/>
      <c r="G94" s="165"/>
      <c r="H94" s="164"/>
      <c r="I94" s="164"/>
      <c r="J94" s="164"/>
    </row>
    <row r="95" spans="1:10">
      <c r="A95" s="163"/>
      <c r="B95" s="163"/>
      <c r="C95" s="163"/>
      <c r="D95" s="164"/>
      <c r="E95" s="164"/>
      <c r="F95" s="163"/>
      <c r="G95" s="165"/>
      <c r="H95" s="164"/>
      <c r="I95" s="164"/>
      <c r="J95" s="164"/>
    </row>
    <row r="96" spans="1:10">
      <c r="A96" s="163"/>
      <c r="B96" s="163"/>
      <c r="C96" s="163"/>
      <c r="D96" s="164"/>
      <c r="E96" s="164"/>
      <c r="F96" s="163"/>
      <c r="G96" s="165"/>
      <c r="H96" s="164"/>
      <c r="I96" s="164"/>
      <c r="J96" s="164"/>
    </row>
  </sheetData>
  <mergeCells count="26">
    <mergeCell ref="A74:D74"/>
    <mergeCell ref="A50:J50"/>
    <mergeCell ref="E51:E66"/>
    <mergeCell ref="A67:D67"/>
    <mergeCell ref="A68:D68"/>
    <mergeCell ref="A69:J69"/>
    <mergeCell ref="A73:D73"/>
    <mergeCell ref="A49:D49"/>
    <mergeCell ref="A5:J5"/>
    <mergeCell ref="A16:D16"/>
    <mergeCell ref="A17:D17"/>
    <mergeCell ref="A18:J18"/>
    <mergeCell ref="E19:E27"/>
    <mergeCell ref="A28:D28"/>
    <mergeCell ref="A29:J29"/>
    <mergeCell ref="E30:E37"/>
    <mergeCell ref="A38:D38"/>
    <mergeCell ref="A39:J39"/>
    <mergeCell ref="E40:E48"/>
    <mergeCell ref="A2:J2"/>
    <mergeCell ref="A3:D3"/>
    <mergeCell ref="E3:E4"/>
    <mergeCell ref="F3:G3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4</vt:lpstr>
      <vt:lpstr>приложение 5</vt:lpstr>
      <vt:lpstr>приложение 6</vt:lpstr>
      <vt:lpstr>Дорожный фонд</vt:lpstr>
      <vt:lpstr>'Дорожный фонд'!Область_печати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</dc:creator>
  <dc:description>POI HSSF rep:2.54.0.328</dc:description>
  <cp:lastModifiedBy>User</cp:lastModifiedBy>
  <cp:lastPrinted>2023-05-03T05:51:29Z</cp:lastPrinted>
  <dcterms:created xsi:type="dcterms:W3CDTF">2021-12-07T11:18:30Z</dcterms:created>
  <dcterms:modified xsi:type="dcterms:W3CDTF">2023-05-03T05:55:19Z</dcterms:modified>
</cp:coreProperties>
</file>